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DOBRYSZYCE\"/>
    </mc:Choice>
  </mc:AlternateContent>
  <xr:revisionPtr revIDLastSave="0" documentId="13_ncr:1_{F721A0E9-1ABA-4F4C-98BD-53433AA89296}" xr6:coauthVersionLast="47" xr6:coauthVersionMax="47" xr10:uidLastSave="{00000000-0000-0000-0000-000000000000}"/>
  <bookViews>
    <workbookView xWindow="1515" yWindow="1515" windowWidth="18900" windowHeight="11055" tabRatio="897" activeTab="5" xr2:uid="{00000000-000D-0000-FFFF-FFFF00000000}"/>
  </bookViews>
  <sheets>
    <sheet name="INFORMACJE OGÓLNE" sheetId="109" r:id="rId1"/>
    <sheet name="BUDYNKI" sheetId="119" r:id="rId2"/>
    <sheet name="BUDOWLE" sheetId="120" r:id="rId3"/>
    <sheet name="MIENIE" sheetId="122" r:id="rId4"/>
    <sheet name="maszyny sekcja II B" sheetId="121" r:id="rId5"/>
    <sheet name="POJAZDY" sheetId="123" r:id="rId6"/>
    <sheet name="Szkodowość" sheetId="125" r:id="rId7"/>
  </sheets>
  <definedNames>
    <definedName name="_xlnm._FilterDatabase" localSheetId="5" hidden="1">POJAZDY!$A$1:$AB$14</definedName>
    <definedName name="Czy_w_konstrukcji_budynków_występuje_płyta_warstwowa?__TAK_NIE" localSheetId="6">#REF!</definedName>
    <definedName name="Czy_w_konstrukcji_budynków_występuje_płyta_warstwowa?__TAK_NIE">#REF!</definedName>
    <definedName name="JEDNOSTKA_WYKONUJE_USŁUGI_KOMERCYJNE_NA_ZLECENIE_INNYCH_PODMIOTÓW" localSheetId="6">#REF!</definedName>
    <definedName name="JEDNOSTKA_WYKONUJE_USŁUGI_KOMERCYJNE_NA_ZLECENIE_INNYCH_PODMIOTÓW">#REF!</definedName>
    <definedName name="NIE" localSheetId="6">#REF!</definedName>
    <definedName name="NIE">#REF!</definedName>
    <definedName name="_xlnm.Print_Area" localSheetId="5">POJAZDY!$A$1:$Z$14</definedName>
    <definedName name="siemkowice">#REF!</definedName>
    <definedName name="TAK" localSheetId="6">#REF!</definedName>
    <definedName name="TAK">#REF!</definedName>
    <definedName name="TAKnie" localSheetId="6">#REF!</definedName>
    <definedName name="TAKn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25" l="1"/>
  <c r="G7" i="125"/>
  <c r="F24" i="125"/>
  <c r="F25" i="125"/>
  <c r="F23" i="125"/>
  <c r="E26" i="125"/>
  <c r="D26" i="125"/>
  <c r="F21" i="125"/>
  <c r="C21" i="125"/>
  <c r="D21" i="125"/>
  <c r="E21" i="125"/>
  <c r="B21" i="125"/>
  <c r="F19" i="125"/>
  <c r="F20" i="125"/>
  <c r="F18" i="125"/>
  <c r="F14" i="125"/>
  <c r="F13" i="125"/>
  <c r="F12" i="125"/>
  <c r="F11" i="125"/>
  <c r="F10" i="125"/>
  <c r="F7" i="125"/>
  <c r="F6" i="125"/>
  <c r="F5" i="125"/>
  <c r="F4" i="125"/>
  <c r="E14" i="125"/>
  <c r="E7" i="125"/>
  <c r="C26" i="125"/>
  <c r="B26" i="125"/>
  <c r="F26" i="125" s="1"/>
  <c r="D14" i="125"/>
  <c r="C14" i="125"/>
  <c r="B14" i="125"/>
  <c r="D7" i="125"/>
  <c r="C7" i="125"/>
  <c r="B7" i="125"/>
  <c r="H34" i="120" l="1"/>
  <c r="J37" i="119"/>
  <c r="J34" i="119"/>
  <c r="J33" i="119"/>
  <c r="J36" i="119"/>
  <c r="J30" i="119"/>
  <c r="J31" i="119"/>
  <c r="J27" i="119"/>
  <c r="J26" i="119"/>
  <c r="J24" i="119"/>
  <c r="J23" i="119"/>
  <c r="J18" i="119"/>
  <c r="J17" i="119"/>
  <c r="J19" i="119"/>
  <c r="J14" i="119"/>
  <c r="J12" i="119"/>
  <c r="J11" i="119"/>
  <c r="J10" i="119"/>
  <c r="J8" i="119"/>
  <c r="J6" i="119"/>
  <c r="F4" i="109"/>
  <c r="F8" i="122"/>
  <c r="F7" i="122"/>
  <c r="B9" i="122"/>
  <c r="F6" i="122"/>
  <c r="F5" i="122"/>
  <c r="F4" i="122"/>
  <c r="G18" i="121"/>
  <c r="C9" i="122" l="1"/>
  <c r="D9" i="122"/>
  <c r="E9" i="122"/>
  <c r="J38" i="119"/>
  <c r="I38" i="119"/>
  <c r="F9" i="122" l="1"/>
</calcChain>
</file>

<file path=xl/sharedStrings.xml><?xml version="1.0" encoding="utf-8"?>
<sst xmlns="http://schemas.openxmlformats.org/spreadsheetml/2006/main" count="1159" uniqueCount="412">
  <si>
    <t>REGON</t>
  </si>
  <si>
    <t>lokalizacja (adres)</t>
  </si>
  <si>
    <t>Lp.</t>
  </si>
  <si>
    <t>lp.</t>
  </si>
  <si>
    <t>czy budynek jest użytkowany? (TAK/NIE)</t>
  </si>
  <si>
    <t>rok budowy</t>
  </si>
  <si>
    <t>Rodzaj materiałów budowlanych, z jakich wykonano budynek</t>
  </si>
  <si>
    <t>powierzchnia zabudowy (w m²)*</t>
  </si>
  <si>
    <t>ilość kondygnacji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</si>
  <si>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</si>
  <si>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</si>
  <si>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</si>
  <si>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</si>
  <si>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</si>
  <si>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</si>
  <si>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</si>
  <si>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</si>
  <si>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</si>
  <si>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</si>
  <si>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</si>
  <si>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</si>
  <si>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 xml:space="preserve">zabezpieczenia
(znane zabiezpieczenia p-poż i przeciw kradzieżowe) </t>
  </si>
  <si>
    <t>TAK</t>
  </si>
  <si>
    <t>NIE</t>
  </si>
  <si>
    <t>czy budynek jest przeznaczony do rozbiórki? (TAK/NIE)</t>
  </si>
  <si>
    <t>informacja o przeprowadzonych remontach i modernizacji budynków starszych niż 50 lat</t>
  </si>
  <si>
    <t>WYKAZ BUDYNKÓW</t>
  </si>
  <si>
    <t>suma ubezpieczenia</t>
  </si>
  <si>
    <t>powierzchnia użytkowa (w m²)</t>
  </si>
  <si>
    <t>kubatura (w m³)</t>
  </si>
  <si>
    <t>przeznaczenie budynku</t>
  </si>
  <si>
    <t>czy budowla jest użytkowana? (TAK/NIE)</t>
  </si>
  <si>
    <t>czy budowla jest przeznaczona do rozbiórki? (TAK/NIE)</t>
  </si>
  <si>
    <t>WYKAZ BUDOWLI</t>
  </si>
  <si>
    <t xml:space="preserve">nazwa budowli </t>
  </si>
  <si>
    <t>czy jest to budynkek zabytkowy, podlegający nadzorowi konserwatora zabytków? (TAK/NIE)</t>
  </si>
  <si>
    <t>czy budynek jest podpiwniczony? (TAK/NIE)</t>
  </si>
  <si>
    <t>Czy od 1997 r. wystąpiło w budynku ryzyko powodzi?</t>
  </si>
  <si>
    <t>Odległość od najbliższej jednostki Straży Pożarnej</t>
  </si>
  <si>
    <t>tak</t>
  </si>
  <si>
    <t>nie</t>
  </si>
  <si>
    <t>cegła</t>
  </si>
  <si>
    <t>beton</t>
  </si>
  <si>
    <t>papa</t>
  </si>
  <si>
    <t>dobry</t>
  </si>
  <si>
    <t>brak</t>
  </si>
  <si>
    <t>nie dotyczy</t>
  </si>
  <si>
    <t>drewniany</t>
  </si>
  <si>
    <t>Jednostka</t>
  </si>
  <si>
    <t>Lokalizacje (adres)</t>
  </si>
  <si>
    <t>INFORMACJE OGÓLNE</t>
  </si>
  <si>
    <t>NIP</t>
  </si>
  <si>
    <t>nazwa budynku</t>
  </si>
  <si>
    <t>odległość od najbliższej rzeki lub innego zbiornika wodnego (proszę podać od czego)</t>
  </si>
  <si>
    <t xml:space="preserve">przeznaczenie budowli </t>
  </si>
  <si>
    <t>drewno</t>
  </si>
  <si>
    <t>ogrodzenie</t>
  </si>
  <si>
    <t>drewno, papa</t>
  </si>
  <si>
    <t>łącznie:</t>
  </si>
  <si>
    <t>suma ubezpieczenia wg wartości odtworzeniowej</t>
  </si>
  <si>
    <t>IVECO</t>
  </si>
  <si>
    <t>Ubezpieczony</t>
  </si>
  <si>
    <t>Ubezpieczjący</t>
  </si>
  <si>
    <t>suma ubezpieczenia wg wartości księgowej brutto</t>
  </si>
  <si>
    <t>MASZYNY</t>
  </si>
  <si>
    <t>SUMA UBEZPIECZENIA ŁĄCZNIE</t>
  </si>
  <si>
    <t>POZOSTAŁE ŚRODKI TRWAŁE, WYPOSAŻENIE, PRZEDMIOTY PODLEGAJĄCE JEDNORAZOWEJ AMORTYZACJI</t>
  </si>
  <si>
    <t>SPRZĘT ELEKTRONICZNY STACJONARNY</t>
  </si>
  <si>
    <t>SPRZĘT ELEKTRONICZNY PRZENOŚNY</t>
  </si>
  <si>
    <t>MIENIE PRACOWNICZE</t>
  </si>
  <si>
    <t>marka</t>
  </si>
  <si>
    <t>model</t>
  </si>
  <si>
    <t>rej</t>
  </si>
  <si>
    <t>rodzaj</t>
  </si>
  <si>
    <t>Nr nadw./VIN</t>
  </si>
  <si>
    <t>poj</t>
  </si>
  <si>
    <t>rp</t>
  </si>
  <si>
    <t>lm</t>
  </si>
  <si>
    <t>SU W AC</t>
  </si>
  <si>
    <t>typ VAT</t>
  </si>
  <si>
    <t>oc od</t>
  </si>
  <si>
    <t>oc do</t>
  </si>
  <si>
    <t>ac od</t>
  </si>
  <si>
    <t>ac do</t>
  </si>
  <si>
    <t>nw od</t>
  </si>
  <si>
    <t>nw do</t>
  </si>
  <si>
    <t>ass od</t>
  </si>
  <si>
    <t>ass do</t>
  </si>
  <si>
    <t>Ładowność</t>
  </si>
  <si>
    <t>DMC</t>
  </si>
  <si>
    <t>chodnik</t>
  </si>
  <si>
    <t>GMINA DOBRYSZYCE</t>
  </si>
  <si>
    <t>772-22-59-998</t>
  </si>
  <si>
    <t>590647977</t>
  </si>
  <si>
    <t>ul. Wolności 8, 97-505 Dobryszyce</t>
  </si>
  <si>
    <t>LICZBA PRACOWNIKÓW OGÓŁEM:</t>
  </si>
  <si>
    <t>AKTUALNA LICZBA UCZNIÓW/PODOPIECZNYCH:</t>
  </si>
  <si>
    <t>JEDNOSTKA WYKONUJE USŁUGI KOMERCYJNE NA ZLECENIE INNYCH PODMIOTÓW - jeśli tak proszę podać jakie</t>
  </si>
  <si>
    <t>POSIADA SZATNIĘ</t>
  </si>
  <si>
    <t>Czy samodzielnie prowadzicie Państwo działalność gastronomiczną?</t>
  </si>
  <si>
    <t>POSIADA STOŁÓWKĘ PROWADZONĄ PRZEZ PODMIOT ZEWNĘTRZNY</t>
  </si>
  <si>
    <t>PLANOWANE IMPREZY W CIĄGU ROKU (NIE BILETOWANE I NIE PODLEGAJĄCE OBOWIĄZKOWEMU UBEZPIECZENIU OC)</t>
  </si>
  <si>
    <t>OBOWIĄZUJĄCA PROCEDURA ARCHIWIZACJI DANYCH I MIEJSCE PRZECHOWYWANIA KOPII ZAPASOWYCH</t>
  </si>
  <si>
    <t>Archiwum w pomieszczeniu urzędu. Dysk zewnętrzny/pendrive prezechowywany w kasie pancernej.</t>
  </si>
  <si>
    <t>Budynek administracyjny z gospodarczym</t>
  </si>
  <si>
    <t>budynek administracyjny</t>
  </si>
  <si>
    <t xml:space="preserve">6 gaśnic proszkowych; 2 kamery przemysłowe na zewnątrz budynku, 2 pary drzwi wejściowych na parterze budynku: 1 para dzwi okratowana, 1 para dzwi wejściowych pod alarmem (sygnał alarmowy informuje firmę ochraniarską, sygnalizacja dźwiękowa) każde po 2 zamki, 16 okien na parterze wszystkie okratowanei chronią całość pomiesczeń: </t>
  </si>
  <si>
    <t>ul.Wolności 8, 97-505 Dobryszyce</t>
  </si>
  <si>
    <t>cegła pełna</t>
  </si>
  <si>
    <t>żelbetonowy</t>
  </si>
  <si>
    <t>papa, stropodach</t>
  </si>
  <si>
    <t>bardzo dobry</t>
  </si>
  <si>
    <t>Budynek gospodarczy w Dobryszycach</t>
  </si>
  <si>
    <t>pomieszczenie gospodarcze</t>
  </si>
  <si>
    <t>1 para drzwi zewnętrznych z zamkiem;</t>
  </si>
  <si>
    <t>u. Szkolna 3, 97-505 Dobryszyce</t>
  </si>
  <si>
    <t>dostateczny</t>
  </si>
  <si>
    <t>Budynek świetlicy wiejskiej Galonki</t>
  </si>
  <si>
    <t>świetlica</t>
  </si>
  <si>
    <t>lata 50-te</t>
  </si>
  <si>
    <t>Galonki 39 A, 97-505 Dobryszyce</t>
  </si>
  <si>
    <t>stropodach, papa</t>
  </si>
  <si>
    <t>dostteczny</t>
  </si>
  <si>
    <t>Budynek gospodarczy, śmietniki byłej szkoły w Zdanii</t>
  </si>
  <si>
    <t xml:space="preserve">Budynek OSP wraz z garażem </t>
  </si>
  <si>
    <t>budynek straży pożarnej</t>
  </si>
  <si>
    <t>Remiza OSP w Zdanii</t>
  </si>
  <si>
    <t>Budynek mieszkalny po byłej szkole w Zdanii</t>
  </si>
  <si>
    <t>budynek mieszkalny</t>
  </si>
  <si>
    <t>Zdania 6, 97-505 Dobryszyce</t>
  </si>
  <si>
    <t>Do pomieszczenia po świetlicy: 1 para drzwi wejściowych antywłamaniowych, okno - 1 szt. Budynek zabezpieczony sygnalizacją alarmową (sygnał dźwiękowy informujący firmę ochroniarską). Wejście do budynku OSP - 2 szt. drzwi zamykanych na zamki, w tym 1 szt okratowana (kotłownia);</t>
  </si>
  <si>
    <t>ul. Wolności 17, 97-505 Dobryszyce</t>
  </si>
  <si>
    <t>1 para drzwi zamykanych na 1 zamek;</t>
  </si>
  <si>
    <t>Zdania 6B, 97-505 Dobryszyce</t>
  </si>
  <si>
    <t>5 szt. drzwi - każdy z mieszkańców posiada klucze do drzwi wejściowych dla swoich mieszkań;</t>
  </si>
  <si>
    <t>żelbeton, drewno</t>
  </si>
  <si>
    <t>kamień</t>
  </si>
  <si>
    <t>blacha</t>
  </si>
  <si>
    <t>zły</t>
  </si>
  <si>
    <t>Budynek świetlicy w Dobryszycach</t>
  </si>
  <si>
    <t>budynek świetlicy</t>
  </si>
  <si>
    <t>Budynek mieszkalny Żaby</t>
  </si>
  <si>
    <t>Budynek inwentarsko-gospodarczy Żaby</t>
  </si>
  <si>
    <t>budynek inwentarsko-gospodarczy</t>
  </si>
  <si>
    <t>Budynek inwentarsko-gospodarczy Biała Góra</t>
  </si>
  <si>
    <t xml:space="preserve">budynek inwentarsko-gospodarczy </t>
  </si>
  <si>
    <t>Budynek mieszkalny Biała Góra</t>
  </si>
  <si>
    <t>2 szt. drzwi - zamykane na zamki;</t>
  </si>
  <si>
    <t>Żaby 3, 97-505 Dobryszyce</t>
  </si>
  <si>
    <t>Biała Góra 9, 97-505 Dobryszyce</t>
  </si>
  <si>
    <t>pustak, cegła, kamień</t>
  </si>
  <si>
    <t>doststeczny</t>
  </si>
  <si>
    <t xml:space="preserve"> nie dotyczy</t>
  </si>
  <si>
    <t>Budynek GOZ</t>
  </si>
  <si>
    <t>budynek GOZ</t>
  </si>
  <si>
    <t>Budynek GOZ- mieszkania</t>
  </si>
  <si>
    <t>Budynek administracyjno-mieszkalny</t>
  </si>
  <si>
    <t>administracyjno-mieszkalny</t>
  </si>
  <si>
    <t>Budynek mieszkalno-gospodarczy</t>
  </si>
  <si>
    <t>mieszkalno-gospodarczy</t>
  </si>
  <si>
    <t xml:space="preserve">lata 60-70 </t>
  </si>
  <si>
    <t>ul. Południowa 7, 97-505 Dobryszyce</t>
  </si>
  <si>
    <t>ul. Leśna 11, 97-505 Dobryszyce</t>
  </si>
  <si>
    <t>pustak</t>
  </si>
  <si>
    <t xml:space="preserve"> bardzo dobry</t>
  </si>
  <si>
    <t>Budynek warsztatowo-magazynowy</t>
  </si>
  <si>
    <t>warsztatowo-magazynowy</t>
  </si>
  <si>
    <t>Budynek świetlicy w m.Borowiecko</t>
  </si>
  <si>
    <t>Budynek świetlicy w m. Rożny</t>
  </si>
  <si>
    <t>Stacja uzdatniania wody</t>
  </si>
  <si>
    <t>budynek ujęcia wody</t>
  </si>
  <si>
    <t>lata 60-te</t>
  </si>
  <si>
    <t>rolety antywłamaniowe, monitoring</t>
  </si>
  <si>
    <t>Borowiecko, ul. Krótka 97-505 Dobryszyce</t>
  </si>
  <si>
    <t>Różny, 97-505 Dobryszyce</t>
  </si>
  <si>
    <t>ogrodzenie, monitoring</t>
  </si>
  <si>
    <t>Biała Goóra, 97-505 Dobryszyce</t>
  </si>
  <si>
    <t>eternit</t>
  </si>
  <si>
    <t>płyta żelbetonowa</t>
  </si>
  <si>
    <t>blacha dachówkowa</t>
  </si>
  <si>
    <t>pustaki</t>
  </si>
  <si>
    <t>betonowy</t>
  </si>
  <si>
    <t>Boisko wielofunkcyjne Zdania</t>
  </si>
  <si>
    <t>boisko sportowe</t>
  </si>
  <si>
    <t>Zdania 97-505 Dobryszyce</t>
  </si>
  <si>
    <t>ogrodzone</t>
  </si>
  <si>
    <t xml:space="preserve">Ogólnodostępne boisko wielofunkcyjne w m. Blok Dobryszyce </t>
  </si>
  <si>
    <t>Boisko wielofunkcyjne - ul. Szkolna Dobryszyce</t>
  </si>
  <si>
    <t>Boisko wielofunkcyjne wraz z placem zabaw w m. Wiewiórów</t>
  </si>
  <si>
    <t>Oczyszczalnia ścieków D-ce</t>
  </si>
  <si>
    <t>oczyszczalnia scieków</t>
  </si>
  <si>
    <t>Scena mobilna</t>
  </si>
  <si>
    <t>scena mobilna</t>
  </si>
  <si>
    <t>Kanalizacja sanitarna wraz z oczyszczalnią ścieków Borowiecko</t>
  </si>
  <si>
    <t>kanalizacja sanitarna</t>
  </si>
  <si>
    <t>ul. Kolejowa 24, Blok Dobryszyce, 97-505 Dobryszyce</t>
  </si>
  <si>
    <t>ul. Szkolna , 97-505 Dobryszyce</t>
  </si>
  <si>
    <t>Wiewiórów, 97-505 Dobryszyce</t>
  </si>
  <si>
    <t>Dobryszyce, ul. Szkolna, 97-505 Dobryszyce</t>
  </si>
  <si>
    <t>drzwi zamykane na zamki</t>
  </si>
  <si>
    <t>Dobryszyce ul. Szkolna 3 (użytkowana na terenie gminy)</t>
  </si>
  <si>
    <t>Chodnik z oświetleniem solarnym Dobryszyce</t>
  </si>
  <si>
    <t>Przepompownia ścieków</t>
  </si>
  <si>
    <t>przepompowywanie ścieków</t>
  </si>
  <si>
    <t xml:space="preserve">tak </t>
  </si>
  <si>
    <t xml:space="preserve">ul. Wolności </t>
  </si>
  <si>
    <t>Galonki, 97-505 Dobryszyce</t>
  </si>
  <si>
    <t>Rożny, 97-505 Dobryszyce</t>
  </si>
  <si>
    <t>Zdania, 97-505 Dobryszyce</t>
  </si>
  <si>
    <t xml:space="preserve">Borowiecko  </t>
  </si>
  <si>
    <t>Sieci wodociągowe</t>
  </si>
  <si>
    <t>sieć wodociągowa</t>
  </si>
  <si>
    <t>Sieci kanalizacyjne</t>
  </si>
  <si>
    <t>sieć kanalizacyjna</t>
  </si>
  <si>
    <t>Blok Dobryszyce, 97-505 Dobryszyce</t>
  </si>
  <si>
    <t>Dobryszyce, 97-505 Dobryszyce</t>
  </si>
  <si>
    <t>teren gminy</t>
  </si>
  <si>
    <t>Lp</t>
  </si>
  <si>
    <t xml:space="preserve">nazwa  </t>
  </si>
  <si>
    <t>rok produkcji</t>
  </si>
  <si>
    <t>numer seryjny</t>
  </si>
  <si>
    <t>Producent</t>
  </si>
  <si>
    <t>Czy maszyna (urządzenie) jest eksploatowana pod ziemią? (TAK/NIE)</t>
  </si>
  <si>
    <t>Miejsce ubezpieczenia (adres)</t>
  </si>
  <si>
    <t>Pług do odśnieżania</t>
  </si>
  <si>
    <t>KACPER PUV 3300</t>
  </si>
  <si>
    <t>D-ce ul. Wolności 8</t>
  </si>
  <si>
    <t>Kosiarka na wysięgniku</t>
  </si>
  <si>
    <t>Piaskarka</t>
  </si>
  <si>
    <t xml:space="preserve">Pług </t>
  </si>
  <si>
    <t>ISAB724XAE0117783</t>
  </si>
  <si>
    <t>John Deere</t>
  </si>
  <si>
    <t>Szczotka zamiatająca</t>
  </si>
  <si>
    <t>ISAB726XPE0112864</t>
  </si>
  <si>
    <t>Koparka ciągnikowa</t>
  </si>
  <si>
    <t>OSTRÓWEK</t>
  </si>
  <si>
    <t>Rozsiewacz</t>
  </si>
  <si>
    <t xml:space="preserve">Agregat  </t>
  </si>
  <si>
    <t>D-ce u. Wolnosci 8</t>
  </si>
  <si>
    <t>Agregat hydrauliczny OSP</t>
  </si>
  <si>
    <t>CARRIER</t>
  </si>
  <si>
    <t>D-ce ul. Wolności 7</t>
  </si>
  <si>
    <t>Pług SCHMIDT</t>
  </si>
  <si>
    <t>SNK02133</t>
  </si>
  <si>
    <t>Rębak-przyczepka</t>
  </si>
  <si>
    <t>Posypywarka T-132</t>
  </si>
  <si>
    <t>SZB1320XXM3X00133</t>
  </si>
  <si>
    <t>Zamiatarka PRONAR</t>
  </si>
  <si>
    <t>UH0108</t>
  </si>
  <si>
    <t>Kosiarka bijakowa PRONAR</t>
  </si>
  <si>
    <t>XX1664</t>
  </si>
  <si>
    <t>łącznie</t>
  </si>
  <si>
    <t>adres ubezpieczony</t>
  </si>
  <si>
    <t>adres ubezpieczający</t>
  </si>
  <si>
    <t>40C15D</t>
  </si>
  <si>
    <t>ERA O1288</t>
  </si>
  <si>
    <t>ciężarowy</t>
  </si>
  <si>
    <t>ZCFC40A3OO572O5O6</t>
  </si>
  <si>
    <t>Data I rejestracji</t>
  </si>
  <si>
    <t>27.02.2008</t>
  </si>
  <si>
    <t>Data ważności badań technicznych</t>
  </si>
  <si>
    <t>16.01.2022</t>
  </si>
  <si>
    <t>Czy pojazd służy do nauki jazdy? (TAK/NIE)</t>
  </si>
  <si>
    <t>Przebieg (km)</t>
  </si>
  <si>
    <t>AUTOSAN</t>
  </si>
  <si>
    <t>New Holland</t>
  </si>
  <si>
    <t>Przyczepa rolnicza</t>
  </si>
  <si>
    <t>Agregat prądotwórczy z przyczepą</t>
  </si>
  <si>
    <t>Ostrówek</t>
  </si>
  <si>
    <t>Koparko-ładowarka New Holland</t>
  </si>
  <si>
    <t>Przyczepa ciężarowa rolnicza- wóz asenizacyjny</t>
  </si>
  <si>
    <t>Cignik Rolniczy New Holland</t>
  </si>
  <si>
    <t>Volvo</t>
  </si>
  <si>
    <t>OO5</t>
  </si>
  <si>
    <t>Bus</t>
  </si>
  <si>
    <t>T6070</t>
  </si>
  <si>
    <t>T703</t>
  </si>
  <si>
    <t>PEX-POOL PLUS</t>
  </si>
  <si>
    <t>KT-0462</t>
  </si>
  <si>
    <t>bB115c</t>
  </si>
  <si>
    <t>T 6 145</t>
  </si>
  <si>
    <t>FLD</t>
  </si>
  <si>
    <t>ERA 3S84</t>
  </si>
  <si>
    <t>ERA 78EY</t>
  </si>
  <si>
    <t>ERA 11X2</t>
  </si>
  <si>
    <t>ERA 88Y2</t>
  </si>
  <si>
    <t>ERA NT60</t>
  </si>
  <si>
    <t>ERA YC24</t>
  </si>
  <si>
    <t>Brak</t>
  </si>
  <si>
    <t>ERA 11470</t>
  </si>
  <si>
    <t>ERA E10C</t>
  </si>
  <si>
    <t>ERA NJ88</t>
  </si>
  <si>
    <t>specjalny</t>
  </si>
  <si>
    <t>ciągnik</t>
  </si>
  <si>
    <t>inny-kosiarka samojezdna</t>
  </si>
  <si>
    <t>przyczepa specjalna</t>
  </si>
  <si>
    <t>koparka</t>
  </si>
  <si>
    <t>SUASW3AFP3568</t>
  </si>
  <si>
    <t>ZBBD12415</t>
  </si>
  <si>
    <t>SUADB4BDP4S610509</t>
  </si>
  <si>
    <t>1MOX305CTDM253504</t>
  </si>
  <si>
    <t>FNHB11CNZHH05355</t>
  </si>
  <si>
    <t>SYXPMTT1WM08RS083</t>
  </si>
  <si>
    <t>HACT6145AMDG03578</t>
  </si>
  <si>
    <t>YV2T0Y1BXJZ116191</t>
  </si>
  <si>
    <t>-</t>
  </si>
  <si>
    <t>02.10.1992</t>
  </si>
  <si>
    <t>03.04.2003</t>
  </si>
  <si>
    <t>30.09.2011</t>
  </si>
  <si>
    <t>10.12.2018</t>
  </si>
  <si>
    <t>30.12.2021</t>
  </si>
  <si>
    <t>23.12.2021</t>
  </si>
  <si>
    <t>19.04.2022</t>
  </si>
  <si>
    <t>11.09.2021</t>
  </si>
  <si>
    <t>30.11.2022</t>
  </si>
  <si>
    <t>27.07.2021</t>
  </si>
  <si>
    <t>30.12.2024</t>
  </si>
  <si>
    <t>22.12.2024</t>
  </si>
  <si>
    <t>27.11.2021</t>
  </si>
  <si>
    <t>Gminny Ośrodek Pomocy Społecznej</t>
  </si>
  <si>
    <t>Gmina Dobryszyce</t>
  </si>
  <si>
    <t>772-22-25-657</t>
  </si>
  <si>
    <t>004709741</t>
  </si>
  <si>
    <t>drzwi zewnętrzne okratowane - 1 szt.; okna okratowane - 4 szt. - okratowanie na wszystkich otworach drzwi i okien chroni wszystkie pomieszczenia usytuowane na parterze; gaśnice proszkowe - 2 szt.;</t>
  </si>
  <si>
    <t>100m</t>
  </si>
  <si>
    <t>żelbeton</t>
  </si>
  <si>
    <t>500 m- staw</t>
  </si>
  <si>
    <t xml:space="preserve">termomodernizacja- 2017 r, </t>
  </si>
  <si>
    <t xml:space="preserve">Szkoła Podstawowa im. Henryka Sienkiewicza w bloku Dobryszyce </t>
  </si>
  <si>
    <t>772-21-21-484</t>
  </si>
  <si>
    <t>1139852</t>
  </si>
  <si>
    <t>ul. Kolejowa 24 Blok Dobryszyce</t>
  </si>
  <si>
    <t>Składnica akt</t>
  </si>
  <si>
    <t>Budynek Szkoły Podstawowej`</t>
  </si>
  <si>
    <t>budynek szkoły</t>
  </si>
  <si>
    <t>gaśnice pianowe 15 szt.; hydranty- 5szt.; kraty w oknach w przyziemiu: kuchnia, przygotowalnia posiłków, magazyn żywieniowy, sala komputerowa, magazynek sali komputerowej, biblioteka, archiwum, 2 szatnie, stołówka; 9 szt.- drzwi- zamki na klucz (2 zamki w każdych drzwiach); urządzenie alarmowe: sala komputerowa, sekretariat, gabinet dyrektora (sygnalizacja dźwiękowa); dozór pracowniczy;</t>
  </si>
  <si>
    <t>4,2 km</t>
  </si>
  <si>
    <t>cegłą pełna</t>
  </si>
  <si>
    <t xml:space="preserve">żelbeton </t>
  </si>
  <si>
    <t>żelbeton, stropodach</t>
  </si>
  <si>
    <t>4,1 km- staw</t>
  </si>
  <si>
    <t>Sala Gimnastyczna przy SP</t>
  </si>
  <si>
    <t>sala gimnastyczna</t>
  </si>
  <si>
    <t>Budynek gospodarczy przy SP</t>
  </si>
  <si>
    <t>stropodach</t>
  </si>
  <si>
    <t>dobry/dostateczny</t>
  </si>
  <si>
    <t>Plac zabaw</t>
  </si>
  <si>
    <t>Zadaszenie boksów na opał</t>
  </si>
  <si>
    <t>pomieszczenie na opał</t>
  </si>
  <si>
    <t>Platforma przyschodowa DELTA</t>
  </si>
  <si>
    <t>dźwig osobowy</t>
  </si>
  <si>
    <t>Zespół Szkolno-Przedszkolny w Dobryszycach</t>
  </si>
  <si>
    <t>772-24-03-018</t>
  </si>
  <si>
    <t>10152475</t>
  </si>
  <si>
    <t>ul. Leśna 1 , 97-505 Dobryszyce</t>
  </si>
  <si>
    <t>Budynek Przedszkola</t>
  </si>
  <si>
    <t>Budynek Szkoły Podstawowej</t>
  </si>
  <si>
    <t>budynk szkoły</t>
  </si>
  <si>
    <t>Komórka- piwnica przy PSP</t>
  </si>
  <si>
    <t>Dom Nauczyciela "D"</t>
  </si>
  <si>
    <t>Dom Nauczyciela "M"</t>
  </si>
  <si>
    <t>Budynek gospodarczy przy PSP</t>
  </si>
  <si>
    <t>Publiczne Gimnazjum</t>
  </si>
  <si>
    <t>Hala sportowa wraz złącznikiem</t>
  </si>
  <si>
    <t>obiekt sportowy</t>
  </si>
  <si>
    <t>gaśniaa proszkowa; 2 drzwi zewnętrzne z 2 zamkami; drzwi tarasowe zamykane na klamkę; budynek parterowy;</t>
  </si>
  <si>
    <t>gaśnice proszkowe-szt.6, gaśnice śniegowe- szt. 2, kraty w oknach (parter): sekretariat, pokój dyrektora, pok.nauczycielski, gabinet lekarski, sklepik szkolny, sala korekcyjna, magazyny żywnościowe; 1 drzwi do budynku podwójne z wewnętrznych krat; pracownia komputerowa (parter) - 2 zamki gerda, urządzenie alarmowe(sygnalizacja dźwiękowa w pracowni, powiadomienie agencji ochrony); dozór pracowniczy (cały bydynek szkoły);</t>
  </si>
  <si>
    <t>4 gaśnice ABC, 6 hydrantów, kraty w oknach piwnic oraz w pokoju dyrektora, drzwi zewnętrzne metalowe z dwoma zamkami (gerda)</t>
  </si>
  <si>
    <t>3 gaśnice ABC (hala)- 3 (łącznik), drzwi z podwójnym zabezpieczeniem</t>
  </si>
  <si>
    <t>ul. Szkolna 7, 97-505 Dobryszyce</t>
  </si>
  <si>
    <t>ul.Leśna 1, 97-505 Dobryszyce</t>
  </si>
  <si>
    <t>ul. Leśna 5, 97-505 Dobryszyce</t>
  </si>
  <si>
    <t>ul. Leśna 3, 97-505 Dobryszyce</t>
  </si>
  <si>
    <t>ul. Lesna 1, 97-505 Dobryszyce</t>
  </si>
  <si>
    <t>ul. Leśna 1, 97-505 Dobryszyce</t>
  </si>
  <si>
    <t>350 m</t>
  </si>
  <si>
    <t>450 m</t>
  </si>
  <si>
    <t>220 m</t>
  </si>
  <si>
    <t>170 m- staw</t>
  </si>
  <si>
    <t>350 m- staw</t>
  </si>
  <si>
    <t>450 m- staw</t>
  </si>
  <si>
    <t>papa, drewno</t>
  </si>
  <si>
    <t>stropodach, papa, beton</t>
  </si>
  <si>
    <t>stropadach, papa lepik</t>
  </si>
  <si>
    <t>stal</t>
  </si>
  <si>
    <t>b.dobry</t>
  </si>
  <si>
    <t>SUMY UBEZPIECZENIA majątku Gminy Dobryszyce</t>
  </si>
  <si>
    <t>LIDER MINI</t>
  </si>
  <si>
    <t>SYAS22HK0J0002121</t>
  </si>
  <si>
    <t>MONITORING</t>
  </si>
  <si>
    <t>Urząd Gminy Dobryszyce</t>
  </si>
  <si>
    <t>772-10-74-742</t>
  </si>
  <si>
    <t>000535445</t>
  </si>
  <si>
    <t>z VAT</t>
  </si>
  <si>
    <t>STAR</t>
  </si>
  <si>
    <t>autobus</t>
  </si>
  <si>
    <t>koparka samojezdna ciągnikowa</t>
  </si>
  <si>
    <t>przyczepa ciężarowa</t>
  </si>
  <si>
    <t>przyczepa cieżarowa</t>
  </si>
  <si>
    <t>mienie</t>
  </si>
  <si>
    <t>suma</t>
  </si>
  <si>
    <t>l. szkód zgłoszonych</t>
  </si>
  <si>
    <t>kwota wypłat</t>
  </si>
  <si>
    <t>rezerwy</t>
  </si>
  <si>
    <t>Razem</t>
  </si>
  <si>
    <t>OC</t>
  </si>
  <si>
    <t>l. szkód wypłaconych</t>
  </si>
  <si>
    <t>komunikacja</t>
  </si>
  <si>
    <t>OC ppm</t>
  </si>
  <si>
    <t>AC</t>
  </si>
  <si>
    <t xml:space="preserve">NNW </t>
  </si>
  <si>
    <t>Szkodowość Gmina Dobryszyce na dn. 19.08.2022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</si>
</sst>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_-* #,##0.00\ [$zł-415]_-;\-* #,##0.00\ [$zł-415]_-;_-* &quot;-&quot;??\ [$zł-415]_-;_-@_-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1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4" fillId="0" borderId="0"/>
    <xf numFmtId="0" fontId="2" fillId="0" borderId="0"/>
    <xf numFmtId="0" fontId="1" fillId="0" borderId="0"/>
  </cellStyleXfs>
  <cellXfs count="249">
    <xf numFmtId="0" fontId="0" fillId="0" borderId="0" xfId="0"/>
    <xf numFmtId="0" fontId="12" fillId="0" borderId="0" xfId="0" applyFont="1"/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right"/>
    </xf>
    <xf numFmtId="0" fontId="13" fillId="5" borderId="0" xfId="0" applyFont="1" applyFill="1" applyAlignment="1">
      <alignment horizontal="center" vertical="center"/>
    </xf>
    <xf numFmtId="49" fontId="0" fillId="0" borderId="0" xfId="0" applyNumberFormat="1"/>
    <xf numFmtId="49" fontId="1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0" fontId="16" fillId="6" borderId="1" xfId="0" applyFont="1" applyFill="1" applyBorder="1" applyAlignment="1" applyProtection="1">
      <alignment horizontal="left" vertical="center" wrapText="1"/>
      <protection hidden="1"/>
    </xf>
    <xf numFmtId="49" fontId="16" fillId="6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left" vertical="center" wrapText="1"/>
      <protection hidden="1"/>
    </xf>
    <xf numFmtId="0" fontId="15" fillId="4" borderId="2" xfId="0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right"/>
    </xf>
    <xf numFmtId="164" fontId="15" fillId="4" borderId="1" xfId="0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0" fontId="15" fillId="4" borderId="1" xfId="0" applyFont="1" applyFill="1" applyBorder="1" applyAlignment="1">
      <alignment horizontal="left" vertical="center"/>
    </xf>
    <xf numFmtId="0" fontId="4" fillId="0" borderId="0" xfId="0" applyFont="1"/>
    <xf numFmtId="0" fontId="12" fillId="5" borderId="1" xfId="0" applyFont="1" applyFill="1" applyBorder="1" applyAlignment="1">
      <alignment horizontal="left" vertical="center" wrapText="1"/>
    </xf>
    <xf numFmtId="0" fontId="0" fillId="5" borderId="0" xfId="0" applyFill="1"/>
    <xf numFmtId="166" fontId="15" fillId="5" borderId="1" xfId="0" applyNumberFormat="1" applyFont="1" applyFill="1" applyBorder="1" applyAlignment="1">
      <alignment horizontal="right"/>
    </xf>
    <xf numFmtId="164" fontId="15" fillId="5" borderId="1" xfId="0" applyNumberFormat="1" applyFont="1" applyFill="1" applyBorder="1" applyAlignment="1">
      <alignment horizontal="right"/>
    </xf>
    <xf numFmtId="0" fontId="12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64" fontId="16" fillId="7" borderId="2" xfId="0" applyNumberFormat="1" applyFont="1" applyFill="1" applyBorder="1" applyAlignment="1">
      <alignment horizontal="center" vertical="center" wrapText="1"/>
    </xf>
    <xf numFmtId="164" fontId="16" fillId="7" borderId="3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66" fontId="18" fillId="5" borderId="10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 wrapText="1"/>
      <protection locked="0" hidden="1"/>
    </xf>
    <xf numFmtId="0" fontId="17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165" fontId="12" fillId="0" borderId="10" xfId="1" applyFont="1" applyFill="1" applyBorder="1" applyAlignment="1" applyProtection="1">
      <alignment horizontal="left" vertical="center" wrapText="1"/>
    </xf>
    <xf numFmtId="165" fontId="20" fillId="0" borderId="10" xfId="1" applyFont="1" applyFill="1" applyBorder="1" applyAlignment="1" applyProtection="1">
      <alignment horizontal="left" vertical="center" wrapText="1"/>
    </xf>
    <xf numFmtId="165" fontId="20" fillId="0" borderId="10" xfId="1" applyFont="1" applyFill="1" applyBorder="1" applyAlignment="1" applyProtection="1">
      <alignment horizontal="center" vertical="center" wrapText="1"/>
    </xf>
    <xf numFmtId="166" fontId="20" fillId="5" borderId="10" xfId="1" applyNumberFormat="1" applyFont="1" applyFill="1" applyBorder="1" applyAlignment="1" applyProtection="1">
      <alignment horizontal="right" vertical="center" wrapText="1"/>
    </xf>
    <xf numFmtId="165" fontId="12" fillId="5" borderId="10" xfId="1" applyFont="1" applyFill="1" applyBorder="1" applyAlignment="1" applyProtection="1">
      <alignment horizontal="left" vertical="center" wrapText="1"/>
    </xf>
    <xf numFmtId="165" fontId="20" fillId="5" borderId="10" xfId="1" applyFont="1" applyFill="1" applyBorder="1" applyAlignment="1" applyProtection="1">
      <alignment horizontal="left" vertical="center" wrapText="1"/>
    </xf>
    <xf numFmtId="165" fontId="20" fillId="5" borderId="10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 hidden="1"/>
    </xf>
    <xf numFmtId="4" fontId="17" fillId="5" borderId="1" xfId="0" applyNumberFormat="1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14" fontId="12" fillId="5" borderId="1" xfId="4" applyNumberFormat="1" applyFont="1" applyFill="1" applyBorder="1" applyAlignment="1">
      <alignment horizontal="center" vertical="center" wrapText="1"/>
    </xf>
    <xf numFmtId="164" fontId="12" fillId="5" borderId="1" xfId="4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/>
    </xf>
    <xf numFmtId="164" fontId="0" fillId="0" borderId="0" xfId="0" applyNumberFormat="1"/>
    <xf numFmtId="44" fontId="0" fillId="0" borderId="0" xfId="0" applyNumberFormat="1"/>
    <xf numFmtId="0" fontId="0" fillId="0" borderId="0" xfId="0" applyBorder="1"/>
    <xf numFmtId="0" fontId="9" fillId="0" borderId="0" xfId="0" applyFont="1" applyAlignment="1">
      <alignment horizontal="left" vertical="center" indent="4"/>
    </xf>
    <xf numFmtId="0" fontId="16" fillId="8" borderId="2" xfId="4" applyFont="1" applyFill="1" applyBorder="1" applyAlignment="1">
      <alignment horizontal="center" vertical="center" wrapText="1"/>
    </xf>
    <xf numFmtId="14" fontId="16" fillId="8" borderId="2" xfId="4" applyNumberFormat="1" applyFont="1" applyFill="1" applyBorder="1" applyAlignment="1">
      <alignment horizontal="center" vertical="center" wrapText="1"/>
    </xf>
    <xf numFmtId="164" fontId="16" fillId="8" borderId="1" xfId="4" applyNumberFormat="1" applyFont="1" applyFill="1" applyBorder="1" applyAlignment="1">
      <alignment horizontal="center" vertical="center" wrapText="1"/>
    </xf>
    <xf numFmtId="14" fontId="16" fillId="8" borderId="1" xfId="4" applyNumberFormat="1" applyFont="1" applyFill="1" applyBorder="1" applyAlignment="1">
      <alignment horizontal="center" vertical="center" wrapText="1"/>
    </xf>
    <xf numFmtId="0" fontId="12" fillId="0" borderId="0" xfId="4" applyFont="1"/>
    <xf numFmtId="0" fontId="12" fillId="5" borderId="1" xfId="4" applyNumberFormat="1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64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5" fillId="4" borderId="4" xfId="0" applyNumberFormat="1" applyFont="1" applyFill="1" applyBorder="1"/>
    <xf numFmtId="0" fontId="15" fillId="4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4" borderId="1" xfId="0" applyFont="1" applyFill="1" applyBorder="1" applyAlignment="1" applyProtection="1">
      <alignment vertical="center" wrapText="1"/>
      <protection hidden="1"/>
    </xf>
    <xf numFmtId="0" fontId="16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166" fontId="12" fillId="5" borderId="3" xfId="0" applyNumberFormat="1" applyFont="1" applyFill="1" applyBorder="1" applyAlignment="1">
      <alignment horizontal="right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center" vertical="center" wrapText="1"/>
    </xf>
    <xf numFmtId="166" fontId="12" fillId="5" borderId="16" xfId="0" applyNumberFormat="1" applyFont="1" applyFill="1" applyBorder="1" applyAlignment="1">
      <alignment horizontal="right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166" fontId="12" fillId="5" borderId="17" xfId="0" applyNumberFormat="1" applyFont="1" applyFill="1" applyBorder="1" applyAlignment="1">
      <alignment horizontal="right" vertical="center" wrapText="1"/>
    </xf>
    <xf numFmtId="164" fontId="12" fillId="5" borderId="17" xfId="0" applyNumberFormat="1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vertical="top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2" fillId="5" borderId="16" xfId="0" applyFont="1" applyFill="1" applyBorder="1" applyAlignment="1">
      <alignment vertical="center" wrapText="1"/>
    </xf>
    <xf numFmtId="0" fontId="0" fillId="5" borderId="0" xfId="0" applyFill="1" applyBorder="1"/>
    <xf numFmtId="0" fontId="12" fillId="5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4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horizontal="center" vertical="center" wrapText="1"/>
    </xf>
    <xf numFmtId="164" fontId="13" fillId="5" borderId="16" xfId="0" applyNumberFormat="1" applyFont="1" applyFill="1" applyBorder="1" applyAlignment="1">
      <alignment horizontal="center" vertical="center" wrapText="1"/>
    </xf>
    <xf numFmtId="164" fontId="13" fillId="5" borderId="16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 hidden="1"/>
    </xf>
    <xf numFmtId="165" fontId="21" fillId="0" borderId="22" xfId="1" applyFont="1" applyFill="1" applyBorder="1" applyAlignment="1" applyProtection="1">
      <alignment horizontal="center" vertical="center" wrapText="1"/>
      <protection locked="0" hidden="1"/>
    </xf>
    <xf numFmtId="165" fontId="21" fillId="5" borderId="22" xfId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  <protection locked="0" hidden="1"/>
    </xf>
    <xf numFmtId="165" fontId="12" fillId="0" borderId="23" xfId="1" applyFont="1" applyFill="1" applyBorder="1" applyAlignment="1" applyProtection="1">
      <alignment vertical="center" wrapText="1"/>
    </xf>
    <xf numFmtId="165" fontId="12" fillId="5" borderId="23" xfId="1" applyFont="1" applyFill="1" applyBorder="1" applyAlignment="1" applyProtection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6" fillId="0" borderId="0" xfId="0" applyFont="1"/>
    <xf numFmtId="0" fontId="16" fillId="4" borderId="1" xfId="0" applyFont="1" applyFill="1" applyBorder="1" applyAlignment="1">
      <alignment horizontal="left" wrapText="1"/>
    </xf>
    <xf numFmtId="164" fontId="12" fillId="5" borderId="1" xfId="0" applyNumberFormat="1" applyFont="1" applyFill="1" applyBorder="1" applyAlignment="1" applyProtection="1">
      <alignment horizontal="right" vertical="center"/>
      <protection hidden="1"/>
    </xf>
    <xf numFmtId="1" fontId="17" fillId="0" borderId="0" xfId="0" applyNumberFormat="1" applyFont="1"/>
    <xf numFmtId="164" fontId="12" fillId="0" borderId="0" xfId="0" applyNumberFormat="1" applyFont="1"/>
    <xf numFmtId="0" fontId="12" fillId="5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vertical="center"/>
    </xf>
    <xf numFmtId="1" fontId="25" fillId="0" borderId="0" xfId="0" applyNumberFormat="1" applyFont="1"/>
    <xf numFmtId="0" fontId="8" fillId="0" borderId="0" xfId="0" applyFont="1" applyBorder="1"/>
    <xf numFmtId="164" fontId="8" fillId="0" borderId="0" xfId="0" applyNumberFormat="1" applyFont="1" applyBorder="1"/>
    <xf numFmtId="4" fontId="12" fillId="0" borderId="0" xfId="4" applyNumberFormat="1" applyFont="1" applyFill="1"/>
    <xf numFmtId="0" fontId="12" fillId="0" borderId="0" xfId="4" applyFont="1" applyFill="1"/>
    <xf numFmtId="0" fontId="26" fillId="9" borderId="1" xfId="0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164" fontId="16" fillId="5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" fillId="0" borderId="0" xfId="11"/>
    <xf numFmtId="0" fontId="1" fillId="0" borderId="1" xfId="11" applyBorder="1"/>
    <xf numFmtId="0" fontId="27" fillId="0" borderId="1" xfId="9" applyFont="1" applyBorder="1"/>
    <xf numFmtId="0" fontId="27" fillId="0" borderId="1" xfId="9" applyFont="1" applyBorder="1" applyAlignment="1">
      <alignment horizontal="center"/>
    </xf>
    <xf numFmtId="0" fontId="1" fillId="0" borderId="1" xfId="9" applyFont="1" applyBorder="1" applyAlignment="1">
      <alignment horizontal="center"/>
    </xf>
    <xf numFmtId="0" fontId="24" fillId="0" borderId="1" xfId="9" applyBorder="1" applyAlignment="1">
      <alignment horizontal="center"/>
    </xf>
    <xf numFmtId="44" fontId="24" fillId="0" borderId="1" xfId="9" applyNumberFormat="1" applyBorder="1"/>
    <xf numFmtId="44" fontId="1" fillId="0" borderId="0" xfId="11" applyNumberFormat="1"/>
    <xf numFmtId="0" fontId="27" fillId="0" borderId="2" xfId="9" applyFont="1" applyBorder="1"/>
    <xf numFmtId="44" fontId="24" fillId="0" borderId="2" xfId="9" applyNumberFormat="1" applyBorder="1"/>
    <xf numFmtId="0" fontId="27" fillId="0" borderId="5" xfId="9" applyFont="1" applyBorder="1"/>
    <xf numFmtId="0" fontId="27" fillId="0" borderId="4" xfId="9" applyFont="1" applyBorder="1"/>
    <xf numFmtId="44" fontId="24" fillId="0" borderId="4" xfId="9" applyNumberFormat="1" applyBorder="1"/>
    <xf numFmtId="44" fontId="24" fillId="0" borderId="6" xfId="9" applyNumberFormat="1" applyBorder="1"/>
    <xf numFmtId="0" fontId="27" fillId="0" borderId="3" xfId="9" applyFont="1" applyBorder="1"/>
    <xf numFmtId="0" fontId="27" fillId="0" borderId="3" xfId="9" applyFont="1" applyBorder="1" applyAlignment="1">
      <alignment horizontal="center"/>
    </xf>
    <xf numFmtId="0" fontId="1" fillId="0" borderId="0" xfId="11" applyBorder="1"/>
    <xf numFmtId="44" fontId="24" fillId="0" borderId="1" xfId="9" applyNumberFormat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center" vertical="center" wrapText="1"/>
    </xf>
    <xf numFmtId="166" fontId="16" fillId="7" borderId="2" xfId="0" applyNumberFormat="1" applyFont="1" applyFill="1" applyBorder="1" applyAlignment="1">
      <alignment horizontal="center" vertical="center" wrapText="1"/>
    </xf>
    <xf numFmtId="166" fontId="16" fillId="7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27" fillId="0" borderId="5" xfId="9" applyFont="1" applyBorder="1" applyAlignment="1">
      <alignment horizontal="center"/>
    </xf>
    <xf numFmtId="0" fontId="27" fillId="0" borderId="4" xfId="9" applyFont="1" applyBorder="1" applyAlignment="1">
      <alignment horizontal="center"/>
    </xf>
    <xf numFmtId="0" fontId="27" fillId="0" borderId="6" xfId="9" applyFont="1" applyBorder="1" applyAlignment="1">
      <alignment horizontal="center"/>
    </xf>
  </cellXfs>
  <cellStyles count="12">
    <cellStyle name="Excel Built-in Normal" xfId="1" xr:uid="{00000000-0005-0000-0000-000000000000}"/>
    <cellStyle name="Hiperłącze 2" xfId="2" xr:uid="{00000000-0005-0000-0000-000001000000}"/>
    <cellStyle name="Normalny" xfId="0" builtinId="0"/>
    <cellStyle name="Normalny 2" xfId="3" xr:uid="{00000000-0005-0000-0000-000003000000}"/>
    <cellStyle name="Normalny 2 2" xfId="8" xr:uid="{00000000-0005-0000-0000-000004000000}"/>
    <cellStyle name="Normalny 2 2 2" xfId="11" xr:uid="{933040D8-B14A-4CC6-88DB-0278DC58541C}"/>
    <cellStyle name="Normalny 3" xfId="4" xr:uid="{00000000-0005-0000-0000-000005000000}"/>
    <cellStyle name="Normalny 4" xfId="5" xr:uid="{00000000-0005-0000-0000-000006000000}"/>
    <cellStyle name="Normalny 5" xfId="9" xr:uid="{00000000-0005-0000-0000-000007000000}"/>
    <cellStyle name="Normalny 6" xfId="10" xr:uid="{00000000-0005-0000-0000-000008000000}"/>
    <cellStyle name="Walutowy 2" xfId="6" xr:uid="{00000000-0005-0000-0000-000009000000}"/>
    <cellStyle name="Walutowy 3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zoomScaleNormal="100" workbookViewId="0">
      <selection activeCell="E5" sqref="E5"/>
    </sheetView>
  </sheetViews>
  <sheetFormatPr defaultRowHeight="12.75"/>
  <cols>
    <col min="1" max="1" width="3.28515625" bestFit="1" customWidth="1"/>
    <col min="2" max="2" width="40.85546875" customWidth="1"/>
    <col min="3" max="3" width="16.42578125" customWidth="1"/>
    <col min="4" max="4" width="13.140625" style="17" customWidth="1"/>
    <col min="5" max="5" width="51" customWidth="1"/>
    <col min="6" max="6" width="13.85546875" bestFit="1" customWidth="1"/>
    <col min="7" max="7" width="12.28515625" bestFit="1" customWidth="1"/>
    <col min="8" max="8" width="25.85546875" bestFit="1" customWidth="1"/>
    <col min="9" max="9" width="9.85546875" customWidth="1"/>
    <col min="10" max="10" width="16.42578125" bestFit="1" customWidth="1"/>
    <col min="11" max="11" width="17.42578125" bestFit="1" customWidth="1"/>
    <col min="12" max="12" width="28.28515625" bestFit="1" customWidth="1"/>
    <col min="13" max="13" width="80.42578125" bestFit="1" customWidth="1"/>
  </cols>
  <sheetData>
    <row r="1" spans="1:31" ht="18.75">
      <c r="A1" s="221" t="s">
        <v>50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</row>
    <row r="3" spans="1:31" ht="63" customHeight="1">
      <c r="A3" s="22" t="s">
        <v>2</v>
      </c>
      <c r="B3" s="22" t="s">
        <v>48</v>
      </c>
      <c r="C3" s="22" t="s">
        <v>51</v>
      </c>
      <c r="D3" s="23" t="s">
        <v>0</v>
      </c>
      <c r="E3" s="22" t="s">
        <v>49</v>
      </c>
      <c r="F3" s="96" t="s">
        <v>95</v>
      </c>
      <c r="G3" s="96" t="s">
        <v>96</v>
      </c>
      <c r="H3" s="96" t="s">
        <v>97</v>
      </c>
      <c r="I3" s="96" t="s">
        <v>98</v>
      </c>
      <c r="J3" s="96" t="s">
        <v>99</v>
      </c>
      <c r="K3" s="96" t="s">
        <v>100</v>
      </c>
      <c r="L3" s="96" t="s">
        <v>101</v>
      </c>
      <c r="M3" s="96" t="s">
        <v>102</v>
      </c>
    </row>
    <row r="4" spans="1:31" ht="63" customHeight="1">
      <c r="A4" s="22">
        <v>1</v>
      </c>
      <c r="B4" s="24" t="s">
        <v>390</v>
      </c>
      <c r="C4" s="20" t="s">
        <v>92</v>
      </c>
      <c r="D4" s="21" t="s">
        <v>93</v>
      </c>
      <c r="E4" s="18" t="s">
        <v>94</v>
      </c>
      <c r="F4" s="96">
        <f>SUM(F5:F8)</f>
        <v>129</v>
      </c>
      <c r="G4" s="197"/>
      <c r="H4" s="197"/>
      <c r="I4" s="197"/>
      <c r="J4" s="197"/>
      <c r="K4" s="197"/>
      <c r="L4" s="197"/>
      <c r="M4" s="197"/>
    </row>
    <row r="5" spans="1:31">
      <c r="A5" s="27">
        <v>2</v>
      </c>
      <c r="B5" s="24" t="s">
        <v>320</v>
      </c>
      <c r="C5" s="20" t="s">
        <v>391</v>
      </c>
      <c r="D5" s="21" t="s">
        <v>392</v>
      </c>
      <c r="E5" s="18" t="s">
        <v>94</v>
      </c>
      <c r="F5" s="67">
        <v>36</v>
      </c>
      <c r="G5" s="67" t="s">
        <v>46</v>
      </c>
      <c r="H5" s="67" t="s">
        <v>23</v>
      </c>
      <c r="I5" s="67" t="s">
        <v>23</v>
      </c>
      <c r="J5" s="67" t="s">
        <v>23</v>
      </c>
      <c r="K5" s="67" t="s">
        <v>23</v>
      </c>
      <c r="L5" s="67" t="s">
        <v>22</v>
      </c>
      <c r="M5" s="67" t="s">
        <v>103</v>
      </c>
    </row>
    <row r="6" spans="1:31">
      <c r="A6" s="27">
        <v>3</v>
      </c>
      <c r="B6" s="116" t="s">
        <v>319</v>
      </c>
      <c r="C6" s="117" t="s">
        <v>321</v>
      </c>
      <c r="D6" s="118" t="s">
        <v>322</v>
      </c>
      <c r="E6" s="18" t="s">
        <v>94</v>
      </c>
      <c r="F6" s="67">
        <v>7</v>
      </c>
      <c r="G6" s="67" t="s">
        <v>46</v>
      </c>
      <c r="H6" s="67" t="s">
        <v>23</v>
      </c>
      <c r="I6" s="67" t="s">
        <v>23</v>
      </c>
      <c r="J6" s="67" t="s">
        <v>23</v>
      </c>
      <c r="K6" s="67" t="s">
        <v>23</v>
      </c>
      <c r="L6" s="67" t="s">
        <v>46</v>
      </c>
      <c r="M6" s="67" t="s">
        <v>332</v>
      </c>
    </row>
    <row r="7" spans="1:31" ht="25.5">
      <c r="A7" s="22">
        <v>4</v>
      </c>
      <c r="B7" s="116" t="s">
        <v>328</v>
      </c>
      <c r="C7" s="117" t="s">
        <v>329</v>
      </c>
      <c r="D7" s="118" t="s">
        <v>330</v>
      </c>
      <c r="E7" s="18" t="s">
        <v>331</v>
      </c>
      <c r="F7" s="67">
        <v>33</v>
      </c>
      <c r="G7" s="67">
        <v>126</v>
      </c>
      <c r="H7" s="67" t="s">
        <v>23</v>
      </c>
      <c r="I7" s="67" t="s">
        <v>22</v>
      </c>
      <c r="J7" s="67" t="s">
        <v>23</v>
      </c>
      <c r="K7" s="67" t="s">
        <v>23</v>
      </c>
      <c r="L7" s="67" t="s">
        <v>22</v>
      </c>
      <c r="M7" s="67" t="s">
        <v>332</v>
      </c>
    </row>
    <row r="8" spans="1:31">
      <c r="A8" s="27">
        <v>5</v>
      </c>
      <c r="B8" s="143" t="s">
        <v>351</v>
      </c>
      <c r="C8" s="117" t="s">
        <v>352</v>
      </c>
      <c r="D8" s="118" t="s">
        <v>353</v>
      </c>
      <c r="E8" s="18" t="s">
        <v>354</v>
      </c>
      <c r="F8" s="67">
        <v>53</v>
      </c>
      <c r="G8" s="67">
        <v>340</v>
      </c>
      <c r="H8" s="67" t="s">
        <v>23</v>
      </c>
      <c r="I8" s="67" t="s">
        <v>22</v>
      </c>
      <c r="J8" s="67" t="s">
        <v>23</v>
      </c>
      <c r="K8" s="67" t="s">
        <v>23</v>
      </c>
      <c r="L8" s="67" t="s">
        <v>23</v>
      </c>
      <c r="M8" s="67" t="s">
        <v>332</v>
      </c>
    </row>
    <row r="9" spans="1:31">
      <c r="A9" s="169"/>
      <c r="B9" s="169"/>
      <c r="C9" s="170"/>
      <c r="D9" s="171"/>
      <c r="E9" s="165"/>
      <c r="F9" s="166"/>
      <c r="G9" s="166"/>
      <c r="H9" s="166"/>
      <c r="I9" s="166"/>
      <c r="J9" s="166"/>
      <c r="K9" s="166"/>
      <c r="L9" s="166"/>
      <c r="M9" s="166"/>
    </row>
    <row r="10" spans="1:31">
      <c r="A10" s="169"/>
      <c r="B10" s="169"/>
      <c r="C10" s="172"/>
      <c r="D10" s="173"/>
      <c r="E10" s="165"/>
      <c r="F10" s="166"/>
      <c r="G10" s="166"/>
      <c r="H10" s="166"/>
      <c r="I10" s="166"/>
      <c r="J10" s="166"/>
      <c r="K10" s="166"/>
      <c r="L10" s="166"/>
      <c r="M10" s="166"/>
    </row>
    <row r="11" spans="1:31">
      <c r="A11" s="169"/>
      <c r="B11" s="169"/>
      <c r="C11" s="172"/>
      <c r="D11" s="173"/>
      <c r="E11" s="165"/>
      <c r="F11" s="166"/>
      <c r="G11" s="166"/>
      <c r="H11" s="166"/>
      <c r="I11" s="166"/>
      <c r="J11" s="166"/>
      <c r="K11" s="166"/>
      <c r="L11" s="166"/>
      <c r="M11" s="166"/>
    </row>
    <row r="12" spans="1:31">
      <c r="A12" s="169"/>
      <c r="B12" s="169"/>
      <c r="C12" s="222"/>
      <c r="D12" s="219"/>
      <c r="E12" s="165"/>
      <c r="F12" s="166"/>
      <c r="G12" s="166"/>
      <c r="H12" s="166"/>
      <c r="I12" s="166"/>
      <c r="J12" s="166"/>
      <c r="K12" s="166"/>
      <c r="L12" s="166"/>
      <c r="M12" s="166"/>
    </row>
    <row r="13" spans="1:31">
      <c r="A13" s="169"/>
      <c r="B13" s="169"/>
      <c r="C13" s="222"/>
      <c r="D13" s="219"/>
      <c r="E13" s="165"/>
      <c r="F13" s="166"/>
      <c r="G13" s="166"/>
      <c r="H13" s="166"/>
      <c r="I13" s="166"/>
      <c r="J13" s="166"/>
      <c r="K13" s="166"/>
      <c r="L13" s="166"/>
      <c r="M13" s="166"/>
    </row>
    <row r="14" spans="1:31">
      <c r="A14" s="169"/>
      <c r="B14" s="169"/>
      <c r="C14" s="174"/>
      <c r="D14" s="174"/>
      <c r="E14" s="165"/>
      <c r="F14" s="166"/>
      <c r="G14" s="166"/>
      <c r="H14" s="166"/>
      <c r="I14" s="166"/>
      <c r="J14" s="166"/>
      <c r="K14" s="166"/>
      <c r="L14" s="166"/>
      <c r="M14" s="166"/>
    </row>
    <row r="15" spans="1:31">
      <c r="A15" s="169"/>
      <c r="B15" s="169"/>
      <c r="C15" s="172"/>
      <c r="D15" s="173"/>
      <c r="E15" s="165"/>
      <c r="F15" s="166"/>
      <c r="G15" s="166"/>
      <c r="H15" s="166"/>
      <c r="I15" s="166"/>
      <c r="J15" s="166"/>
      <c r="K15" s="166"/>
      <c r="L15" s="166"/>
      <c r="M15" s="166"/>
    </row>
    <row r="16" spans="1:31">
      <c r="A16" s="169"/>
      <c r="B16" s="169"/>
      <c r="C16" s="172"/>
      <c r="D16" s="173"/>
      <c r="E16" s="165"/>
      <c r="F16" s="166"/>
      <c r="G16" s="166"/>
      <c r="H16" s="166"/>
      <c r="I16" s="166"/>
      <c r="J16" s="166"/>
      <c r="K16" s="166"/>
      <c r="L16" s="166"/>
      <c r="M16" s="166"/>
    </row>
    <row r="17" spans="1:13">
      <c r="A17" s="169"/>
      <c r="B17" s="169"/>
      <c r="C17" s="172"/>
      <c r="D17" s="173"/>
      <c r="E17" s="167"/>
      <c r="F17" s="166"/>
      <c r="G17" s="166"/>
      <c r="H17" s="166"/>
      <c r="I17" s="166"/>
      <c r="J17" s="166"/>
      <c r="K17" s="166"/>
      <c r="L17" s="166"/>
      <c r="M17" s="166"/>
    </row>
    <row r="18" spans="1:13">
      <c r="A18" s="169"/>
      <c r="B18" s="169"/>
      <c r="C18" s="175"/>
      <c r="D18" s="174"/>
      <c r="E18" s="167"/>
      <c r="F18" s="166"/>
      <c r="G18" s="166"/>
      <c r="H18" s="166"/>
      <c r="I18" s="166"/>
      <c r="J18" s="166"/>
      <c r="K18" s="166"/>
      <c r="L18" s="166"/>
      <c r="M18" s="166"/>
    </row>
    <row r="19" spans="1:13">
      <c r="A19" s="169"/>
      <c r="B19" s="169"/>
      <c r="C19" s="172"/>
      <c r="D19" s="173"/>
      <c r="E19" s="167"/>
      <c r="F19" s="166"/>
      <c r="G19" s="166"/>
      <c r="H19" s="166"/>
      <c r="I19" s="166"/>
      <c r="J19" s="166"/>
      <c r="K19" s="166"/>
      <c r="L19" s="166"/>
      <c r="M19" s="166"/>
    </row>
    <row r="20" spans="1:13">
      <c r="A20" s="169"/>
      <c r="B20" s="169"/>
      <c r="C20" s="220"/>
      <c r="D20" s="220"/>
      <c r="E20" s="167"/>
      <c r="F20" s="166"/>
      <c r="G20" s="166"/>
      <c r="H20" s="166"/>
      <c r="I20" s="166"/>
      <c r="J20" s="166"/>
      <c r="K20" s="166"/>
      <c r="L20" s="166"/>
      <c r="M20" s="166"/>
    </row>
    <row r="21" spans="1:13">
      <c r="A21" s="169"/>
      <c r="B21" s="169"/>
      <c r="C21" s="220"/>
      <c r="D21" s="220"/>
      <c r="E21" s="167"/>
      <c r="F21" s="166"/>
      <c r="G21" s="166"/>
      <c r="H21" s="166"/>
      <c r="I21" s="166"/>
      <c r="J21" s="166"/>
      <c r="K21" s="166"/>
      <c r="L21" s="166"/>
      <c r="M21" s="166"/>
    </row>
    <row r="22" spans="1:13">
      <c r="A22" s="169"/>
      <c r="B22" s="169"/>
      <c r="C22" s="172"/>
      <c r="D22" s="172"/>
      <c r="E22" s="168"/>
      <c r="F22" s="166"/>
      <c r="G22" s="166"/>
      <c r="H22" s="166"/>
      <c r="I22" s="166"/>
      <c r="J22" s="166"/>
      <c r="K22" s="166"/>
      <c r="L22" s="166"/>
      <c r="M22" s="166"/>
    </row>
    <row r="23" spans="1:13">
      <c r="A23" s="169"/>
      <c r="B23" s="169"/>
      <c r="C23" s="172"/>
      <c r="D23" s="172"/>
      <c r="E23" s="168"/>
      <c r="F23" s="166"/>
      <c r="G23" s="166"/>
      <c r="H23" s="166"/>
      <c r="I23" s="166"/>
      <c r="J23" s="166"/>
      <c r="K23" s="166"/>
      <c r="L23" s="166"/>
      <c r="M23" s="166"/>
    </row>
    <row r="24" spans="1:13">
      <c r="A24" s="169"/>
      <c r="B24" s="169"/>
      <c r="C24" s="172"/>
      <c r="D24" s="172"/>
      <c r="E24" s="168"/>
      <c r="F24" s="166"/>
      <c r="G24" s="166"/>
      <c r="H24" s="166"/>
      <c r="I24" s="166"/>
      <c r="J24" s="166"/>
      <c r="K24" s="166"/>
      <c r="L24" s="166"/>
      <c r="M24" s="166"/>
    </row>
    <row r="25" spans="1:13">
      <c r="A25" s="169"/>
      <c r="B25" s="169"/>
      <c r="C25" s="172"/>
      <c r="D25" s="172"/>
      <c r="E25" s="168"/>
      <c r="F25" s="166"/>
      <c r="G25" s="166"/>
      <c r="H25" s="166"/>
      <c r="I25" s="166"/>
      <c r="J25" s="166"/>
      <c r="K25" s="166"/>
      <c r="L25" s="166"/>
      <c r="M25" s="166"/>
    </row>
  </sheetData>
  <mergeCells count="5">
    <mergeCell ref="D12:D13"/>
    <mergeCell ref="D20:D21"/>
    <mergeCell ref="C20:C21"/>
    <mergeCell ref="A1:AE1"/>
    <mergeCell ref="C12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4"/>
  <sheetViews>
    <sheetView topLeftCell="A37" zoomScale="85" zoomScaleNormal="85" workbookViewId="0">
      <selection activeCell="I38" sqref="I38:J38"/>
    </sheetView>
  </sheetViews>
  <sheetFormatPr defaultRowHeight="12.75"/>
  <cols>
    <col min="1" max="1" width="30.28515625" customWidth="1"/>
    <col min="2" max="2" width="4.5703125" customWidth="1"/>
    <col min="3" max="3" width="22" customWidth="1"/>
    <col min="4" max="4" width="20.85546875" customWidth="1"/>
    <col min="7" max="7" width="12.140625" customWidth="1"/>
    <col min="8" max="8" width="13.28515625" customWidth="1"/>
    <col min="9" max="9" width="18.28515625" customWidth="1"/>
    <col min="10" max="10" width="25.85546875" customWidth="1"/>
    <col min="11" max="11" width="38.42578125" customWidth="1"/>
    <col min="12" max="12" width="31.42578125" style="36" customWidth="1"/>
    <col min="13" max="13" width="13.140625" customWidth="1"/>
    <col min="14" max="14" width="18.7109375" customWidth="1"/>
    <col min="15" max="15" width="25.85546875" customWidth="1"/>
    <col min="16" max="16" width="16.42578125" customWidth="1"/>
    <col min="17" max="17" width="33.7109375" customWidth="1"/>
    <col min="18" max="18" width="19.28515625" customWidth="1"/>
    <col min="19" max="19" width="15" customWidth="1"/>
    <col min="20" max="20" width="22.28515625" customWidth="1"/>
    <col min="21" max="21" width="16.42578125" customWidth="1"/>
    <col min="22" max="22" width="13.28515625" customWidth="1"/>
    <col min="23" max="23" width="30" customWidth="1"/>
    <col min="24" max="24" width="14.85546875" customWidth="1"/>
    <col min="25" max="25" width="14.5703125" customWidth="1"/>
    <col min="26" max="26" width="15.42578125" customWidth="1"/>
    <col min="27" max="27" width="16.28515625" customWidth="1"/>
    <col min="28" max="28" width="16" customWidth="1"/>
    <col min="29" max="29" width="12.85546875" customWidth="1"/>
    <col min="30" max="30" width="12.7109375" customWidth="1"/>
    <col min="31" max="31" width="14.28515625" customWidth="1"/>
    <col min="32" max="32" width="19.28515625" customWidth="1"/>
  </cols>
  <sheetData>
    <row r="1" spans="1:3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>
      <c r="A2" s="1"/>
      <c r="B2" s="232" t="s">
        <v>26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</row>
    <row r="3" spans="1:32">
      <c r="A3" s="1"/>
      <c r="B3" s="41"/>
      <c r="C3" s="42"/>
      <c r="D3" s="42"/>
      <c r="E3" s="43"/>
      <c r="F3" s="44"/>
      <c r="G3" s="44"/>
      <c r="H3" s="42"/>
      <c r="I3" s="45"/>
      <c r="J3" s="46"/>
      <c r="K3" s="46"/>
      <c r="L3" s="47"/>
      <c r="M3" s="48"/>
      <c r="N3" s="42"/>
      <c r="O3" s="42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5" customHeight="1">
      <c r="A4" s="233" t="s">
        <v>48</v>
      </c>
      <c r="B4" s="223" t="s">
        <v>3</v>
      </c>
      <c r="C4" s="227" t="s">
        <v>52</v>
      </c>
      <c r="D4" s="227" t="s">
        <v>30</v>
      </c>
      <c r="E4" s="227" t="s">
        <v>4</v>
      </c>
      <c r="F4" s="227" t="s">
        <v>24</v>
      </c>
      <c r="G4" s="227" t="s">
        <v>35</v>
      </c>
      <c r="H4" s="227" t="s">
        <v>5</v>
      </c>
      <c r="I4" s="235" t="s">
        <v>63</v>
      </c>
      <c r="J4" s="50"/>
      <c r="K4" s="227" t="s">
        <v>21</v>
      </c>
      <c r="L4" s="227" t="s">
        <v>1</v>
      </c>
      <c r="M4" s="227" t="s">
        <v>37</v>
      </c>
      <c r="N4" s="227" t="s">
        <v>38</v>
      </c>
      <c r="O4" s="229" t="s">
        <v>6</v>
      </c>
      <c r="P4" s="230"/>
      <c r="Q4" s="231"/>
      <c r="R4" s="227" t="s">
        <v>53</v>
      </c>
      <c r="S4" s="227" t="s">
        <v>25</v>
      </c>
      <c r="T4" s="229" t="s">
        <v>20</v>
      </c>
      <c r="U4" s="230"/>
      <c r="V4" s="230"/>
      <c r="W4" s="230"/>
      <c r="X4" s="230"/>
      <c r="Y4" s="231"/>
      <c r="Z4" s="227" t="s">
        <v>7</v>
      </c>
      <c r="AA4" s="227" t="s">
        <v>28</v>
      </c>
      <c r="AB4" s="227" t="s">
        <v>29</v>
      </c>
      <c r="AC4" s="227" t="s">
        <v>8</v>
      </c>
      <c r="AD4" s="227" t="s">
        <v>36</v>
      </c>
      <c r="AE4" s="227" t="s">
        <v>9</v>
      </c>
      <c r="AF4" s="227" t="s">
        <v>10</v>
      </c>
    </row>
    <row r="5" spans="1:32" ht="147.75" customHeight="1">
      <c r="A5" s="233"/>
      <c r="B5" s="234"/>
      <c r="C5" s="228"/>
      <c r="D5" s="228"/>
      <c r="E5" s="228"/>
      <c r="F5" s="228"/>
      <c r="G5" s="228"/>
      <c r="H5" s="228"/>
      <c r="I5" s="236"/>
      <c r="J5" s="51" t="s">
        <v>59</v>
      </c>
      <c r="K5" s="228"/>
      <c r="L5" s="228"/>
      <c r="M5" s="228"/>
      <c r="N5" s="228"/>
      <c r="O5" s="52" t="s">
        <v>11</v>
      </c>
      <c r="P5" s="52" t="s">
        <v>12</v>
      </c>
      <c r="Q5" s="52" t="s">
        <v>13</v>
      </c>
      <c r="R5" s="228"/>
      <c r="S5" s="228"/>
      <c r="T5" s="52" t="s">
        <v>14</v>
      </c>
      <c r="U5" s="52" t="s">
        <v>15</v>
      </c>
      <c r="V5" s="52" t="s">
        <v>16</v>
      </c>
      <c r="W5" s="52" t="s">
        <v>17</v>
      </c>
      <c r="X5" s="52" t="s">
        <v>18</v>
      </c>
      <c r="Y5" s="52" t="s">
        <v>19</v>
      </c>
      <c r="Z5" s="228"/>
      <c r="AA5" s="228"/>
      <c r="AB5" s="228"/>
      <c r="AC5" s="228"/>
      <c r="AD5" s="228"/>
      <c r="AE5" s="228"/>
      <c r="AF5" s="228"/>
    </row>
    <row r="6" spans="1:32" ht="61.5" customHeight="1">
      <c r="A6" s="223" t="s">
        <v>320</v>
      </c>
      <c r="B6" s="53">
        <v>1</v>
      </c>
      <c r="C6" s="54" t="s">
        <v>104</v>
      </c>
      <c r="D6" s="54" t="s">
        <v>105</v>
      </c>
      <c r="E6" s="55" t="s">
        <v>39</v>
      </c>
      <c r="F6" s="55" t="s">
        <v>40</v>
      </c>
      <c r="G6" s="55" t="s">
        <v>40</v>
      </c>
      <c r="H6" s="55">
        <v>1975</v>
      </c>
      <c r="I6" s="56"/>
      <c r="J6" s="57">
        <f>AA6*5740</f>
        <v>2660777</v>
      </c>
      <c r="K6" s="58" t="s">
        <v>106</v>
      </c>
      <c r="L6" s="59" t="s">
        <v>107</v>
      </c>
      <c r="M6" s="55"/>
      <c r="N6" s="59"/>
      <c r="O6" s="55" t="s">
        <v>108</v>
      </c>
      <c r="P6" s="55" t="s">
        <v>109</v>
      </c>
      <c r="Q6" s="55" t="s">
        <v>110</v>
      </c>
      <c r="R6" s="55"/>
      <c r="S6" s="55"/>
      <c r="T6" s="55" t="s">
        <v>44</v>
      </c>
      <c r="U6" s="55" t="s">
        <v>44</v>
      </c>
      <c r="V6" s="55" t="s">
        <v>44</v>
      </c>
      <c r="W6" s="55" t="s">
        <v>111</v>
      </c>
      <c r="X6" s="55" t="s">
        <v>46</v>
      </c>
      <c r="Y6" s="55" t="s">
        <v>44</v>
      </c>
      <c r="Z6" s="55"/>
      <c r="AA6" s="55">
        <v>463.55</v>
      </c>
      <c r="AB6" s="55"/>
      <c r="AC6" s="55">
        <v>1</v>
      </c>
      <c r="AD6" s="55" t="s">
        <v>39</v>
      </c>
      <c r="AE6" s="55"/>
      <c r="AF6" s="55" t="s">
        <v>40</v>
      </c>
    </row>
    <row r="7" spans="1:32" ht="61.5" customHeight="1">
      <c r="A7" s="224"/>
      <c r="B7" s="53">
        <v>2</v>
      </c>
      <c r="C7" s="54" t="s">
        <v>112</v>
      </c>
      <c r="D7" s="54" t="s">
        <v>113</v>
      </c>
      <c r="E7" s="55" t="s">
        <v>39</v>
      </c>
      <c r="F7" s="55" t="s">
        <v>40</v>
      </c>
      <c r="G7" s="55" t="s">
        <v>40</v>
      </c>
      <c r="H7" s="55">
        <v>1975</v>
      </c>
      <c r="I7" s="56"/>
      <c r="J7" s="57">
        <v>25000</v>
      </c>
      <c r="K7" s="60" t="s">
        <v>114</v>
      </c>
      <c r="L7" s="59" t="s">
        <v>115</v>
      </c>
      <c r="M7" s="55"/>
      <c r="N7" s="59"/>
      <c r="O7" s="55" t="s">
        <v>108</v>
      </c>
      <c r="P7" s="55" t="s">
        <v>109</v>
      </c>
      <c r="Q7" s="55" t="s">
        <v>57</v>
      </c>
      <c r="R7" s="55"/>
      <c r="S7" s="55"/>
      <c r="T7" s="55" t="s">
        <v>44</v>
      </c>
      <c r="U7" s="55" t="s">
        <v>46</v>
      </c>
      <c r="V7" s="55" t="s">
        <v>46</v>
      </c>
      <c r="W7" s="55" t="s">
        <v>46</v>
      </c>
      <c r="X7" s="55" t="s">
        <v>46</v>
      </c>
      <c r="Y7" s="55" t="s">
        <v>116</v>
      </c>
      <c r="Z7" s="55"/>
      <c r="AA7" s="55"/>
      <c r="AB7" s="55"/>
      <c r="AC7" s="55">
        <v>1</v>
      </c>
      <c r="AD7" s="55" t="s">
        <v>40</v>
      </c>
      <c r="AE7" s="55"/>
      <c r="AF7" s="55" t="s">
        <v>40</v>
      </c>
    </row>
    <row r="8" spans="1:32" ht="61.5" customHeight="1">
      <c r="A8" s="224"/>
      <c r="B8" s="53">
        <v>3</v>
      </c>
      <c r="C8" s="54" t="s">
        <v>117</v>
      </c>
      <c r="D8" s="54" t="s">
        <v>118</v>
      </c>
      <c r="E8" s="55" t="s">
        <v>39</v>
      </c>
      <c r="F8" s="55" t="s">
        <v>40</v>
      </c>
      <c r="G8" s="55" t="s">
        <v>40</v>
      </c>
      <c r="H8" s="55" t="s">
        <v>119</v>
      </c>
      <c r="I8" s="56"/>
      <c r="J8" s="57">
        <f>AA8*2750</f>
        <v>245822.5</v>
      </c>
      <c r="K8" s="58" t="s">
        <v>114</v>
      </c>
      <c r="L8" s="59" t="s">
        <v>120</v>
      </c>
      <c r="M8" s="55"/>
      <c r="N8" s="59"/>
      <c r="O8" s="55" t="s">
        <v>108</v>
      </c>
      <c r="P8" s="55" t="s">
        <v>109</v>
      </c>
      <c r="Q8" s="55" t="s">
        <v>121</v>
      </c>
      <c r="R8" s="55"/>
      <c r="S8" s="55"/>
      <c r="T8" s="55" t="s">
        <v>44</v>
      </c>
      <c r="U8" s="55" t="s">
        <v>116</v>
      </c>
      <c r="V8" s="55" t="s">
        <v>122</v>
      </c>
      <c r="W8" s="55" t="s">
        <v>111</v>
      </c>
      <c r="X8" s="55" t="s">
        <v>46</v>
      </c>
      <c r="Y8" s="55" t="s">
        <v>44</v>
      </c>
      <c r="Z8" s="55"/>
      <c r="AA8" s="55">
        <v>89.39</v>
      </c>
      <c r="AB8" s="55"/>
      <c r="AC8" s="55">
        <v>1</v>
      </c>
      <c r="AD8" s="55" t="s">
        <v>40</v>
      </c>
      <c r="AE8" s="55"/>
      <c r="AF8" s="55" t="s">
        <v>40</v>
      </c>
    </row>
    <row r="9" spans="1:32" ht="61.5" customHeight="1">
      <c r="A9" s="224"/>
      <c r="B9" s="53">
        <v>4</v>
      </c>
      <c r="C9" s="37" t="s">
        <v>123</v>
      </c>
      <c r="D9" s="37" t="s">
        <v>113</v>
      </c>
      <c r="E9" s="26" t="s">
        <v>39</v>
      </c>
      <c r="F9" s="26"/>
      <c r="G9" s="26" t="s">
        <v>40</v>
      </c>
      <c r="H9" s="26" t="s">
        <v>119</v>
      </c>
      <c r="I9" s="56"/>
      <c r="J9" s="56">
        <v>3058.25</v>
      </c>
      <c r="K9" s="69"/>
      <c r="L9" s="70" t="s">
        <v>129</v>
      </c>
      <c r="M9" s="26"/>
      <c r="N9" s="70"/>
      <c r="O9" s="26" t="s">
        <v>108</v>
      </c>
      <c r="P9" s="26" t="s">
        <v>46</v>
      </c>
      <c r="Q9" s="26" t="s">
        <v>57</v>
      </c>
      <c r="R9" s="26"/>
      <c r="S9" s="26"/>
      <c r="T9" s="26" t="s">
        <v>116</v>
      </c>
      <c r="U9" s="26" t="s">
        <v>46</v>
      </c>
      <c r="V9" s="26" t="s">
        <v>46</v>
      </c>
      <c r="W9" s="26" t="s">
        <v>138</v>
      </c>
      <c r="X9" s="26" t="s">
        <v>46</v>
      </c>
      <c r="Y9" s="26" t="s">
        <v>46</v>
      </c>
      <c r="Z9" s="26"/>
      <c r="AA9" s="26"/>
      <c r="AB9" s="26"/>
      <c r="AC9" s="26"/>
      <c r="AD9" s="55" t="s">
        <v>40</v>
      </c>
      <c r="AE9" s="26"/>
      <c r="AF9" s="55" t="s">
        <v>40</v>
      </c>
    </row>
    <row r="10" spans="1:32" ht="61.5" customHeight="1">
      <c r="A10" s="224"/>
      <c r="B10" s="53">
        <v>5</v>
      </c>
      <c r="C10" s="54" t="s">
        <v>124</v>
      </c>
      <c r="D10" s="54" t="s">
        <v>125</v>
      </c>
      <c r="E10" s="55" t="s">
        <v>39</v>
      </c>
      <c r="F10" s="55"/>
      <c r="G10" s="55" t="s">
        <v>40</v>
      </c>
      <c r="H10" s="55">
        <v>1966</v>
      </c>
      <c r="I10" s="98"/>
      <c r="J10" s="57">
        <f>AA10*1620</f>
        <v>753462</v>
      </c>
      <c r="K10" s="58" t="s">
        <v>130</v>
      </c>
      <c r="L10" s="59" t="s">
        <v>131</v>
      </c>
      <c r="M10" s="26"/>
      <c r="N10" s="59"/>
      <c r="O10" s="55" t="s">
        <v>108</v>
      </c>
      <c r="P10" s="55" t="s">
        <v>135</v>
      </c>
      <c r="Q10" s="55" t="s">
        <v>57</v>
      </c>
      <c r="R10" s="55"/>
      <c r="S10" s="55"/>
      <c r="T10" s="55" t="s">
        <v>44</v>
      </c>
      <c r="U10" s="55" t="s">
        <v>116</v>
      </c>
      <c r="V10" s="55" t="s">
        <v>44</v>
      </c>
      <c r="W10" s="55" t="s">
        <v>111</v>
      </c>
      <c r="X10" s="55" t="s">
        <v>46</v>
      </c>
      <c r="Y10" s="55" t="s">
        <v>44</v>
      </c>
      <c r="Z10" s="55"/>
      <c r="AA10" s="55">
        <v>465.1</v>
      </c>
      <c r="AB10" s="55"/>
      <c r="AC10" s="55">
        <v>2</v>
      </c>
      <c r="AD10" s="55" t="s">
        <v>40</v>
      </c>
      <c r="AE10" s="55"/>
      <c r="AF10" s="55" t="s">
        <v>40</v>
      </c>
    </row>
    <row r="11" spans="1:32" ht="61.5" customHeight="1">
      <c r="A11" s="224"/>
      <c r="B11" s="53">
        <v>6</v>
      </c>
      <c r="C11" s="54" t="s">
        <v>126</v>
      </c>
      <c r="D11" s="54" t="s">
        <v>125</v>
      </c>
      <c r="E11" s="55" t="s">
        <v>39</v>
      </c>
      <c r="F11" s="55"/>
      <c r="G11" s="55" t="s">
        <v>40</v>
      </c>
      <c r="H11" s="55">
        <v>1978</v>
      </c>
      <c r="I11" s="98"/>
      <c r="J11" s="57">
        <f>AA11*1620</f>
        <v>229975.2</v>
      </c>
      <c r="K11" s="60" t="s">
        <v>132</v>
      </c>
      <c r="L11" s="59" t="s">
        <v>133</v>
      </c>
      <c r="M11" s="26"/>
      <c r="N11" s="59"/>
      <c r="O11" s="55" t="s">
        <v>108</v>
      </c>
      <c r="P11" s="55" t="s">
        <v>109</v>
      </c>
      <c r="Q11" s="55" t="s">
        <v>43</v>
      </c>
      <c r="R11" s="55"/>
      <c r="S11" s="55"/>
      <c r="T11" s="55" t="s">
        <v>44</v>
      </c>
      <c r="U11" s="55" t="s">
        <v>44</v>
      </c>
      <c r="V11" s="55" t="s">
        <v>44</v>
      </c>
      <c r="W11" s="55" t="s">
        <v>44</v>
      </c>
      <c r="X11" s="55" t="s">
        <v>46</v>
      </c>
      <c r="Y11" s="55" t="s">
        <v>44</v>
      </c>
      <c r="Z11" s="55"/>
      <c r="AA11" s="55">
        <v>141.96</v>
      </c>
      <c r="AB11" s="55"/>
      <c r="AC11" s="55">
        <v>1</v>
      </c>
      <c r="AD11" s="55" t="s">
        <v>40</v>
      </c>
      <c r="AE11" s="55"/>
      <c r="AF11" s="55" t="s">
        <v>40</v>
      </c>
    </row>
    <row r="12" spans="1:32" ht="61.5" customHeight="1">
      <c r="A12" s="224"/>
      <c r="B12" s="53">
        <v>7</v>
      </c>
      <c r="C12" s="55" t="s">
        <v>127</v>
      </c>
      <c r="D12" s="55" t="s">
        <v>128</v>
      </c>
      <c r="E12" s="55" t="s">
        <v>39</v>
      </c>
      <c r="F12" s="55"/>
      <c r="G12" s="55" t="s">
        <v>40</v>
      </c>
      <c r="H12" s="55" t="s">
        <v>119</v>
      </c>
      <c r="I12" s="56"/>
      <c r="J12" s="57">
        <f t="shared" ref="J12" si="0">AA12*1620</f>
        <v>701670.6</v>
      </c>
      <c r="K12" s="58" t="s">
        <v>134</v>
      </c>
      <c r="L12" s="59" t="s">
        <v>129</v>
      </c>
      <c r="M12" s="55"/>
      <c r="N12" s="59"/>
      <c r="O12" s="55" t="s">
        <v>136</v>
      </c>
      <c r="P12" s="55" t="s">
        <v>47</v>
      </c>
      <c r="Q12" s="99" t="s">
        <v>137</v>
      </c>
      <c r="R12" s="55"/>
      <c r="S12" s="55"/>
      <c r="T12" s="55" t="s">
        <v>111</v>
      </c>
      <c r="U12" s="55" t="s">
        <v>116</v>
      </c>
      <c r="V12" s="55" t="s">
        <v>116</v>
      </c>
      <c r="W12" s="55" t="s">
        <v>116</v>
      </c>
      <c r="X12" s="55" t="s">
        <v>46</v>
      </c>
      <c r="Y12" s="55" t="s">
        <v>44</v>
      </c>
      <c r="Z12" s="55"/>
      <c r="AA12" s="55">
        <v>433.13</v>
      </c>
      <c r="AB12" s="55"/>
      <c r="AC12" s="55">
        <v>2</v>
      </c>
      <c r="AD12" s="55" t="s">
        <v>40</v>
      </c>
      <c r="AE12" s="55"/>
      <c r="AF12" s="55" t="s">
        <v>40</v>
      </c>
    </row>
    <row r="13" spans="1:32" ht="61.5" customHeight="1">
      <c r="A13" s="224"/>
      <c r="B13" s="53">
        <v>8</v>
      </c>
      <c r="C13" s="55" t="s">
        <v>139</v>
      </c>
      <c r="D13" s="55" t="s">
        <v>140</v>
      </c>
      <c r="E13" s="55" t="s">
        <v>39</v>
      </c>
      <c r="F13" s="55"/>
      <c r="G13" s="55" t="s">
        <v>40</v>
      </c>
      <c r="H13" s="55">
        <v>1959</v>
      </c>
      <c r="I13" s="56"/>
      <c r="J13" s="56">
        <v>344555.93</v>
      </c>
      <c r="K13" s="58" t="s">
        <v>147</v>
      </c>
      <c r="L13" s="59" t="s">
        <v>115</v>
      </c>
      <c r="M13" s="55"/>
      <c r="N13" s="59"/>
      <c r="O13" s="55" t="s">
        <v>108</v>
      </c>
      <c r="P13" s="55" t="s">
        <v>42</v>
      </c>
      <c r="Q13" s="55" t="s">
        <v>137</v>
      </c>
      <c r="R13" s="55"/>
      <c r="S13" s="55"/>
      <c r="T13" s="55" t="s">
        <v>111</v>
      </c>
      <c r="U13" s="55" t="s">
        <v>111</v>
      </c>
      <c r="V13" s="55" t="s">
        <v>111</v>
      </c>
      <c r="W13" s="55" t="s">
        <v>111</v>
      </c>
      <c r="X13" s="55" t="s">
        <v>46</v>
      </c>
      <c r="Y13" s="55" t="s">
        <v>111</v>
      </c>
      <c r="Z13" s="55"/>
      <c r="AA13" s="55">
        <v>113.37</v>
      </c>
      <c r="AB13" s="55"/>
      <c r="AC13" s="55">
        <v>1</v>
      </c>
      <c r="AD13" s="55" t="s">
        <v>40</v>
      </c>
      <c r="AE13" s="55"/>
      <c r="AF13" s="55" t="s">
        <v>40</v>
      </c>
    </row>
    <row r="14" spans="1:32" ht="61.5" customHeight="1">
      <c r="A14" s="224"/>
      <c r="B14" s="53">
        <v>9</v>
      </c>
      <c r="C14" s="54" t="s">
        <v>141</v>
      </c>
      <c r="D14" s="54" t="s">
        <v>128</v>
      </c>
      <c r="E14" s="55" t="s">
        <v>39</v>
      </c>
      <c r="F14" s="55"/>
      <c r="G14" s="55" t="s">
        <v>40</v>
      </c>
      <c r="H14" s="55">
        <v>1936</v>
      </c>
      <c r="I14" s="56"/>
      <c r="J14" s="57">
        <f>AA14*3536</f>
        <v>161948.79999999999</v>
      </c>
      <c r="K14" s="58"/>
      <c r="L14" s="59" t="s">
        <v>148</v>
      </c>
      <c r="M14" s="55"/>
      <c r="N14" s="59"/>
      <c r="O14" s="55" t="s">
        <v>108</v>
      </c>
      <c r="P14" s="55" t="s">
        <v>55</v>
      </c>
      <c r="Q14" s="100" t="s">
        <v>43</v>
      </c>
      <c r="R14" s="55"/>
      <c r="S14" s="55"/>
      <c r="T14" s="55" t="s">
        <v>151</v>
      </c>
      <c r="U14" s="55" t="s">
        <v>116</v>
      </c>
      <c r="V14" s="55" t="s">
        <v>116</v>
      </c>
      <c r="W14" s="55" t="s">
        <v>116</v>
      </c>
      <c r="X14" s="55" t="s">
        <v>46</v>
      </c>
      <c r="Y14" s="55" t="s">
        <v>116</v>
      </c>
      <c r="Z14" s="55"/>
      <c r="AA14" s="55">
        <v>45.8</v>
      </c>
      <c r="AB14" s="55"/>
      <c r="AC14" s="55">
        <v>1</v>
      </c>
      <c r="AD14" s="55" t="s">
        <v>40</v>
      </c>
      <c r="AE14" s="55"/>
      <c r="AF14" s="55" t="s">
        <v>40</v>
      </c>
    </row>
    <row r="15" spans="1:32" ht="61.5" customHeight="1">
      <c r="A15" s="224"/>
      <c r="B15" s="53">
        <v>10</v>
      </c>
      <c r="C15" s="54" t="s">
        <v>142</v>
      </c>
      <c r="D15" s="54" t="s">
        <v>143</v>
      </c>
      <c r="E15" s="55" t="s">
        <v>39</v>
      </c>
      <c r="F15" s="55"/>
      <c r="G15" s="55" t="s">
        <v>40</v>
      </c>
      <c r="H15" s="55">
        <v>1976</v>
      </c>
      <c r="I15" s="56"/>
      <c r="J15" s="57">
        <v>25000</v>
      </c>
      <c r="K15" s="58"/>
      <c r="L15" s="59" t="s">
        <v>148</v>
      </c>
      <c r="M15" s="55"/>
      <c r="N15" s="59"/>
      <c r="O15" s="55" t="s">
        <v>150</v>
      </c>
      <c r="P15" s="55" t="s">
        <v>46</v>
      </c>
      <c r="Q15" s="100" t="s">
        <v>43</v>
      </c>
      <c r="R15" s="55"/>
      <c r="S15" s="55"/>
      <c r="T15" s="55" t="s">
        <v>44</v>
      </c>
      <c r="U15" s="55" t="s">
        <v>46</v>
      </c>
      <c r="V15" s="55" t="s">
        <v>46</v>
      </c>
      <c r="W15" s="55" t="s">
        <v>46</v>
      </c>
      <c r="X15" s="55" t="s">
        <v>46</v>
      </c>
      <c r="Y15" s="55" t="s">
        <v>46</v>
      </c>
      <c r="Z15" s="55"/>
      <c r="AA15" s="55"/>
      <c r="AB15" s="55"/>
      <c r="AC15" s="55">
        <v>1</v>
      </c>
      <c r="AD15" s="55" t="s">
        <v>40</v>
      </c>
      <c r="AE15" s="55"/>
      <c r="AF15" s="55" t="s">
        <v>40</v>
      </c>
    </row>
    <row r="16" spans="1:32" ht="61.5" customHeight="1">
      <c r="A16" s="224"/>
      <c r="B16" s="53">
        <v>11</v>
      </c>
      <c r="C16" s="54" t="s">
        <v>144</v>
      </c>
      <c r="D16" s="54" t="s">
        <v>145</v>
      </c>
      <c r="E16" s="55" t="s">
        <v>39</v>
      </c>
      <c r="F16" s="55"/>
      <c r="G16" s="55" t="s">
        <v>40</v>
      </c>
      <c r="H16" s="55">
        <v>1936</v>
      </c>
      <c r="I16" s="56"/>
      <c r="J16" s="56">
        <v>5631</v>
      </c>
      <c r="K16" s="83"/>
      <c r="L16" s="11" t="s">
        <v>149</v>
      </c>
      <c r="M16" s="55"/>
      <c r="N16" s="11"/>
      <c r="O16" s="8" t="s">
        <v>41</v>
      </c>
      <c r="P16" s="8" t="s">
        <v>55</v>
      </c>
      <c r="Q16" s="8" t="s">
        <v>43</v>
      </c>
      <c r="R16" s="8"/>
      <c r="S16" s="8"/>
      <c r="T16" s="8" t="s">
        <v>138</v>
      </c>
      <c r="U16" s="8" t="s">
        <v>138</v>
      </c>
      <c r="V16" s="8" t="s">
        <v>46</v>
      </c>
      <c r="W16" s="8" t="s">
        <v>152</v>
      </c>
      <c r="X16" s="8" t="s">
        <v>46</v>
      </c>
      <c r="Y16" s="8" t="s">
        <v>46</v>
      </c>
      <c r="Z16" s="8"/>
      <c r="AA16" s="8"/>
      <c r="AB16" s="8"/>
      <c r="AC16" s="8">
        <v>1</v>
      </c>
      <c r="AD16" s="8" t="s">
        <v>40</v>
      </c>
      <c r="AE16" s="8"/>
      <c r="AF16" s="8" t="s">
        <v>40</v>
      </c>
    </row>
    <row r="17" spans="1:32" ht="61.5" customHeight="1">
      <c r="A17" s="224"/>
      <c r="B17" s="53">
        <v>12</v>
      </c>
      <c r="C17" s="61" t="s">
        <v>146</v>
      </c>
      <c r="D17" s="62" t="s">
        <v>128</v>
      </c>
      <c r="E17" s="63" t="s">
        <v>39</v>
      </c>
      <c r="F17" s="63"/>
      <c r="G17" s="63" t="s">
        <v>40</v>
      </c>
      <c r="H17" s="55">
        <v>1936</v>
      </c>
      <c r="I17" s="64"/>
      <c r="J17" s="57">
        <f t="shared" ref="J17:J19" si="1">AA17*3536</f>
        <v>130832</v>
      </c>
      <c r="K17" s="65"/>
      <c r="L17" s="66" t="s">
        <v>149</v>
      </c>
      <c r="M17" s="67"/>
      <c r="N17" s="67"/>
      <c r="O17" s="67" t="s">
        <v>41</v>
      </c>
      <c r="P17" s="25" t="s">
        <v>55</v>
      </c>
      <c r="Q17" s="25" t="s">
        <v>43</v>
      </c>
      <c r="R17" s="25"/>
      <c r="S17" s="25"/>
      <c r="T17" s="25" t="s">
        <v>138</v>
      </c>
      <c r="U17" s="25" t="s">
        <v>138</v>
      </c>
      <c r="V17" s="25" t="s">
        <v>138</v>
      </c>
      <c r="W17" s="25" t="s">
        <v>138</v>
      </c>
      <c r="X17" s="25" t="s">
        <v>46</v>
      </c>
      <c r="Y17" s="25" t="s">
        <v>138</v>
      </c>
      <c r="Z17" s="25"/>
      <c r="AA17" s="25">
        <v>37</v>
      </c>
      <c r="AB17" s="25"/>
      <c r="AC17" s="25">
        <v>1</v>
      </c>
      <c r="AD17" s="25" t="s">
        <v>40</v>
      </c>
      <c r="AE17" s="25"/>
      <c r="AF17" s="25" t="s">
        <v>40</v>
      </c>
    </row>
    <row r="18" spans="1:32" ht="61.5" customHeight="1">
      <c r="A18" s="224"/>
      <c r="B18" s="53">
        <v>13</v>
      </c>
      <c r="C18" s="54" t="s">
        <v>153</v>
      </c>
      <c r="D18" s="54" t="s">
        <v>154</v>
      </c>
      <c r="E18" s="55" t="s">
        <v>39</v>
      </c>
      <c r="F18" s="55"/>
      <c r="G18" s="55" t="s">
        <v>40</v>
      </c>
      <c r="H18" s="55">
        <v>1972</v>
      </c>
      <c r="I18" s="56"/>
      <c r="J18" s="57">
        <f>AA18*2198</f>
        <v>599878.16</v>
      </c>
      <c r="K18" s="68" t="s">
        <v>147</v>
      </c>
      <c r="L18" s="59" t="s">
        <v>161</v>
      </c>
      <c r="M18" s="55"/>
      <c r="N18" s="59"/>
      <c r="O18" s="55" t="s">
        <v>108</v>
      </c>
      <c r="P18" s="55" t="s">
        <v>109</v>
      </c>
      <c r="Q18" s="55" t="s">
        <v>121</v>
      </c>
      <c r="R18" s="55"/>
      <c r="S18" s="55"/>
      <c r="T18" s="55" t="s">
        <v>44</v>
      </c>
      <c r="U18" s="55" t="s">
        <v>44</v>
      </c>
      <c r="V18" s="55" t="s">
        <v>111</v>
      </c>
      <c r="W18" s="55" t="s">
        <v>164</v>
      </c>
      <c r="X18" s="55" t="s">
        <v>46</v>
      </c>
      <c r="Y18" s="55" t="s">
        <v>44</v>
      </c>
      <c r="Z18" s="55"/>
      <c r="AA18" s="55">
        <v>272.92</v>
      </c>
      <c r="AB18" s="55"/>
      <c r="AC18" s="55">
        <v>2</v>
      </c>
      <c r="AD18" s="55" t="s">
        <v>40</v>
      </c>
      <c r="AE18" s="55"/>
      <c r="AF18" s="55" t="s">
        <v>40</v>
      </c>
    </row>
    <row r="19" spans="1:32" ht="61.5" customHeight="1">
      <c r="A19" s="224"/>
      <c r="B19" s="53">
        <v>14</v>
      </c>
      <c r="C19" s="37" t="s">
        <v>155</v>
      </c>
      <c r="D19" s="37" t="s">
        <v>128</v>
      </c>
      <c r="E19" s="26" t="s">
        <v>39</v>
      </c>
      <c r="F19" s="26"/>
      <c r="G19" s="26" t="s">
        <v>40</v>
      </c>
      <c r="H19" s="26">
        <v>1972</v>
      </c>
      <c r="I19" s="56"/>
      <c r="J19" s="57">
        <f t="shared" si="1"/>
        <v>965045.12000000011</v>
      </c>
      <c r="K19" s="79" t="s">
        <v>147</v>
      </c>
      <c r="L19" s="26" t="s">
        <v>161</v>
      </c>
      <c r="M19" s="26"/>
      <c r="N19" s="26"/>
      <c r="O19" s="26" t="s">
        <v>108</v>
      </c>
      <c r="P19" s="26" t="s">
        <v>109</v>
      </c>
      <c r="Q19" s="26" t="s">
        <v>121</v>
      </c>
      <c r="R19" s="26"/>
      <c r="S19" s="26"/>
      <c r="T19" s="26" t="s">
        <v>44</v>
      </c>
      <c r="U19" s="26" t="s">
        <v>44</v>
      </c>
      <c r="V19" s="26" t="s">
        <v>111</v>
      </c>
      <c r="W19" s="26" t="s">
        <v>164</v>
      </c>
      <c r="X19" s="26" t="s">
        <v>46</v>
      </c>
      <c r="Y19" s="26" t="s">
        <v>44</v>
      </c>
      <c r="Z19" s="26"/>
      <c r="AA19" s="55">
        <v>272.92</v>
      </c>
      <c r="AB19" s="26"/>
      <c r="AC19" s="26">
        <v>2</v>
      </c>
      <c r="AD19" s="26" t="s">
        <v>40</v>
      </c>
      <c r="AE19" s="26"/>
      <c r="AF19" s="26" t="s">
        <v>40</v>
      </c>
    </row>
    <row r="20" spans="1:32" s="38" customFormat="1" ht="61.5" customHeight="1">
      <c r="A20" s="224"/>
      <c r="B20" s="53">
        <v>15</v>
      </c>
      <c r="C20" s="37" t="s">
        <v>156</v>
      </c>
      <c r="D20" s="37" t="s">
        <v>157</v>
      </c>
      <c r="E20" s="26" t="s">
        <v>39</v>
      </c>
      <c r="F20" s="26"/>
      <c r="G20" s="26" t="s">
        <v>23</v>
      </c>
      <c r="H20" s="26" t="s">
        <v>160</v>
      </c>
      <c r="I20" s="56"/>
      <c r="J20" s="56">
        <v>200868</v>
      </c>
      <c r="K20" s="69" t="s">
        <v>56</v>
      </c>
      <c r="L20" s="26" t="s">
        <v>162</v>
      </c>
      <c r="M20" s="26"/>
      <c r="N20" s="26"/>
      <c r="O20" s="26" t="s">
        <v>41</v>
      </c>
      <c r="P20" s="26"/>
      <c r="Q20" s="26" t="s">
        <v>43</v>
      </c>
      <c r="R20" s="26"/>
      <c r="S20" s="26"/>
      <c r="T20" s="26" t="s">
        <v>116</v>
      </c>
      <c r="U20" s="26" t="s">
        <v>116</v>
      </c>
      <c r="V20" s="26" t="s">
        <v>116</v>
      </c>
      <c r="W20" s="26" t="s">
        <v>116</v>
      </c>
      <c r="X20" s="26" t="s">
        <v>46</v>
      </c>
      <c r="Y20" s="26" t="s">
        <v>46</v>
      </c>
      <c r="Z20" s="26">
        <v>195</v>
      </c>
      <c r="AA20" s="55"/>
      <c r="AB20" s="26"/>
      <c r="AC20" s="26">
        <v>2</v>
      </c>
      <c r="AD20" s="26" t="s">
        <v>40</v>
      </c>
      <c r="AE20" s="26"/>
      <c r="AF20" s="26" t="s">
        <v>40</v>
      </c>
    </row>
    <row r="21" spans="1:32" ht="61.5" customHeight="1">
      <c r="A21" s="224"/>
      <c r="B21" s="53">
        <v>16</v>
      </c>
      <c r="C21" s="54" t="s">
        <v>158</v>
      </c>
      <c r="D21" s="54" t="s">
        <v>159</v>
      </c>
      <c r="E21" s="55" t="s">
        <v>39</v>
      </c>
      <c r="F21" s="55"/>
      <c r="G21" s="55" t="s">
        <v>40</v>
      </c>
      <c r="H21" s="55" t="s">
        <v>160</v>
      </c>
      <c r="I21" s="56"/>
      <c r="J21" s="56">
        <v>41204</v>
      </c>
      <c r="K21" s="60" t="s">
        <v>56</v>
      </c>
      <c r="L21" s="55" t="s">
        <v>162</v>
      </c>
      <c r="M21" s="55"/>
      <c r="N21" s="55"/>
      <c r="O21" s="55" t="s">
        <v>163</v>
      </c>
      <c r="P21" s="55"/>
      <c r="Q21" s="55" t="s">
        <v>43</v>
      </c>
      <c r="R21" s="55"/>
      <c r="S21" s="55"/>
      <c r="T21" s="55" t="s">
        <v>116</v>
      </c>
      <c r="U21" s="55" t="s">
        <v>116</v>
      </c>
      <c r="V21" s="55" t="s">
        <v>116</v>
      </c>
      <c r="W21" s="55" t="s">
        <v>116</v>
      </c>
      <c r="X21" s="55" t="s">
        <v>46</v>
      </c>
      <c r="Y21" s="55" t="s">
        <v>46</v>
      </c>
      <c r="Z21" s="55">
        <v>80</v>
      </c>
      <c r="AA21" s="55"/>
      <c r="AB21" s="55"/>
      <c r="AC21" s="55">
        <v>1</v>
      </c>
      <c r="AD21" s="55" t="s">
        <v>40</v>
      </c>
      <c r="AE21" s="55"/>
      <c r="AF21" s="55" t="s">
        <v>40</v>
      </c>
    </row>
    <row r="22" spans="1:32" ht="61.5" customHeight="1">
      <c r="A22" s="224"/>
      <c r="B22" s="53">
        <v>17</v>
      </c>
      <c r="C22" s="54" t="s">
        <v>165</v>
      </c>
      <c r="D22" s="54" t="s">
        <v>166</v>
      </c>
      <c r="E22" s="55" t="s">
        <v>39</v>
      </c>
      <c r="F22" s="55"/>
      <c r="G22" s="55" t="s">
        <v>40</v>
      </c>
      <c r="H22" s="55" t="s">
        <v>160</v>
      </c>
      <c r="I22" s="56"/>
      <c r="J22" s="56">
        <v>65090</v>
      </c>
      <c r="K22" s="60" t="s">
        <v>56</v>
      </c>
      <c r="L22" s="55" t="s">
        <v>162</v>
      </c>
      <c r="M22" s="55"/>
      <c r="N22" s="55"/>
      <c r="O22" s="55" t="s">
        <v>163</v>
      </c>
      <c r="P22" s="55"/>
      <c r="Q22" s="55" t="s">
        <v>177</v>
      </c>
      <c r="R22" s="55"/>
      <c r="S22" s="55"/>
      <c r="T22" s="55" t="s">
        <v>116</v>
      </c>
      <c r="U22" s="55" t="s">
        <v>116</v>
      </c>
      <c r="V22" s="55" t="s">
        <v>116</v>
      </c>
      <c r="W22" s="55" t="s">
        <v>116</v>
      </c>
      <c r="X22" s="55" t="s">
        <v>46</v>
      </c>
      <c r="Y22" s="55" t="s">
        <v>46</v>
      </c>
      <c r="Z22" s="55">
        <v>612</v>
      </c>
      <c r="AA22" s="55"/>
      <c r="AB22" s="55"/>
      <c r="AC22" s="55">
        <v>1</v>
      </c>
      <c r="AD22" s="55" t="s">
        <v>40</v>
      </c>
      <c r="AE22" s="55"/>
      <c r="AF22" s="55" t="s">
        <v>40</v>
      </c>
    </row>
    <row r="23" spans="1:32" ht="61.5" customHeight="1">
      <c r="A23" s="224"/>
      <c r="B23" s="53">
        <v>18</v>
      </c>
      <c r="C23" s="54" t="s">
        <v>167</v>
      </c>
      <c r="D23" s="54" t="s">
        <v>118</v>
      </c>
      <c r="E23" s="55" t="s">
        <v>39</v>
      </c>
      <c r="F23" s="55"/>
      <c r="G23" s="55"/>
      <c r="H23" s="55" t="s">
        <v>171</v>
      </c>
      <c r="I23" s="56"/>
      <c r="J23" s="57">
        <f>AA23*2750</f>
        <v>320485</v>
      </c>
      <c r="K23" s="60" t="s">
        <v>172</v>
      </c>
      <c r="L23" s="55" t="s">
        <v>173</v>
      </c>
      <c r="M23" s="55"/>
      <c r="N23" s="55"/>
      <c r="O23" s="55" t="s">
        <v>108</v>
      </c>
      <c r="P23" s="55" t="s">
        <v>178</v>
      </c>
      <c r="Q23" s="55" t="s">
        <v>179</v>
      </c>
      <c r="R23" s="55"/>
      <c r="S23" s="55"/>
      <c r="T23" s="55" t="s">
        <v>111</v>
      </c>
      <c r="U23" s="55" t="s">
        <v>111</v>
      </c>
      <c r="V23" s="55" t="s">
        <v>111</v>
      </c>
      <c r="W23" s="55" t="s">
        <v>111</v>
      </c>
      <c r="X23" s="55" t="s">
        <v>46</v>
      </c>
      <c r="Y23" s="55" t="s">
        <v>111</v>
      </c>
      <c r="Z23" s="55"/>
      <c r="AA23" s="55">
        <v>116.54</v>
      </c>
      <c r="AB23" s="55"/>
      <c r="AC23" s="55">
        <v>1</v>
      </c>
      <c r="AD23" s="55" t="s">
        <v>40</v>
      </c>
      <c r="AE23" s="55"/>
      <c r="AF23" s="55" t="s">
        <v>40</v>
      </c>
    </row>
    <row r="24" spans="1:32" ht="61.5" customHeight="1">
      <c r="A24" s="224"/>
      <c r="B24" s="53">
        <v>19</v>
      </c>
      <c r="C24" s="54" t="s">
        <v>168</v>
      </c>
      <c r="D24" s="54" t="s">
        <v>118</v>
      </c>
      <c r="E24" s="55" t="s">
        <v>39</v>
      </c>
      <c r="F24" s="55"/>
      <c r="G24" s="55" t="s">
        <v>40</v>
      </c>
      <c r="H24" s="55">
        <v>1984</v>
      </c>
      <c r="I24" s="56"/>
      <c r="J24" s="57">
        <f>AA24*2750</f>
        <v>451742.5</v>
      </c>
      <c r="K24" s="60" t="s">
        <v>56</v>
      </c>
      <c r="L24" s="55" t="s">
        <v>174</v>
      </c>
      <c r="M24" s="55"/>
      <c r="N24" s="55"/>
      <c r="O24" s="55" t="s">
        <v>180</v>
      </c>
      <c r="P24" s="55" t="s">
        <v>181</v>
      </c>
      <c r="Q24" s="55" t="s">
        <v>43</v>
      </c>
      <c r="R24" s="55"/>
      <c r="S24" s="55"/>
      <c r="T24" s="55" t="s">
        <v>116</v>
      </c>
      <c r="U24" s="55" t="s">
        <v>116</v>
      </c>
      <c r="V24" s="55" t="s">
        <v>116</v>
      </c>
      <c r="W24" s="55" t="s">
        <v>138</v>
      </c>
      <c r="X24" s="55" t="s">
        <v>46</v>
      </c>
      <c r="Y24" s="55" t="s">
        <v>138</v>
      </c>
      <c r="Z24" s="55"/>
      <c r="AA24" s="55">
        <v>164.27</v>
      </c>
      <c r="AB24" s="55"/>
      <c r="AC24" s="55">
        <v>1</v>
      </c>
      <c r="AD24" s="55" t="s">
        <v>40</v>
      </c>
      <c r="AE24" s="55"/>
      <c r="AF24" s="55" t="s">
        <v>40</v>
      </c>
    </row>
    <row r="25" spans="1:32" s="146" customFormat="1" ht="61.5" customHeight="1" thickBot="1">
      <c r="A25" s="225"/>
      <c r="B25" s="123">
        <v>20</v>
      </c>
      <c r="C25" s="124" t="s">
        <v>169</v>
      </c>
      <c r="D25" s="124" t="s">
        <v>170</v>
      </c>
      <c r="E25" s="125" t="s">
        <v>39</v>
      </c>
      <c r="F25" s="125"/>
      <c r="G25" s="125" t="s">
        <v>40</v>
      </c>
      <c r="H25" s="125">
        <v>2006</v>
      </c>
      <c r="I25" s="126">
        <v>1229130</v>
      </c>
      <c r="J25" s="57"/>
      <c r="K25" s="127" t="s">
        <v>175</v>
      </c>
      <c r="L25" s="125" t="s">
        <v>176</v>
      </c>
      <c r="M25" s="125"/>
      <c r="N25" s="125"/>
      <c r="O25" s="125" t="s">
        <v>41</v>
      </c>
      <c r="P25" s="125" t="s">
        <v>46</v>
      </c>
      <c r="Q25" s="125" t="s">
        <v>46</v>
      </c>
      <c r="R25" s="125"/>
      <c r="S25" s="125"/>
      <c r="T25" s="125" t="s">
        <v>46</v>
      </c>
      <c r="U25" s="125" t="s">
        <v>46</v>
      </c>
      <c r="V25" s="125" t="s">
        <v>46</v>
      </c>
      <c r="W25" s="125" t="s">
        <v>46</v>
      </c>
      <c r="X25" s="125" t="s">
        <v>46</v>
      </c>
      <c r="Y25" s="125" t="s">
        <v>46</v>
      </c>
      <c r="Z25" s="125"/>
      <c r="AA25" s="125" t="s">
        <v>46</v>
      </c>
      <c r="AB25" s="125"/>
      <c r="AC25" s="125" t="s">
        <v>46</v>
      </c>
      <c r="AD25" s="125" t="s">
        <v>46</v>
      </c>
      <c r="AE25" s="125"/>
      <c r="AF25" s="147" t="s">
        <v>46</v>
      </c>
    </row>
    <row r="26" spans="1:32" s="87" customFormat="1" ht="70.5" customHeight="1" thickBot="1">
      <c r="A26" s="138" t="s">
        <v>319</v>
      </c>
      <c r="B26" s="132">
        <v>21</v>
      </c>
      <c r="C26" s="133" t="s">
        <v>156</v>
      </c>
      <c r="D26" s="133" t="s">
        <v>156</v>
      </c>
      <c r="E26" s="189" t="s">
        <v>39</v>
      </c>
      <c r="F26" s="189" t="s">
        <v>40</v>
      </c>
      <c r="G26" s="189" t="s">
        <v>40</v>
      </c>
      <c r="H26" s="190">
        <v>1975</v>
      </c>
      <c r="I26" s="135">
        <v>304013.03000000003</v>
      </c>
      <c r="J26" s="136">
        <f>AA26*3536</f>
        <v>736195.2</v>
      </c>
      <c r="K26" s="137" t="s">
        <v>323</v>
      </c>
      <c r="L26" s="134" t="s">
        <v>94</v>
      </c>
      <c r="M26" s="134" t="s">
        <v>40</v>
      </c>
      <c r="N26" s="134" t="s">
        <v>324</v>
      </c>
      <c r="O26" s="134" t="s">
        <v>41</v>
      </c>
      <c r="P26" s="134" t="s">
        <v>325</v>
      </c>
      <c r="Q26" s="134" t="s">
        <v>43</v>
      </c>
      <c r="R26" s="134" t="s">
        <v>326</v>
      </c>
      <c r="S26" s="134" t="s">
        <v>327</v>
      </c>
      <c r="T26" s="134" t="s">
        <v>44</v>
      </c>
      <c r="U26" s="134" t="s">
        <v>44</v>
      </c>
      <c r="V26" s="134" t="s">
        <v>44</v>
      </c>
      <c r="W26" s="134" t="s">
        <v>44</v>
      </c>
      <c r="X26" s="134" t="s">
        <v>46</v>
      </c>
      <c r="Y26" s="134" t="s">
        <v>46</v>
      </c>
      <c r="Z26" s="134"/>
      <c r="AA26" s="134">
        <v>208.2</v>
      </c>
      <c r="AB26" s="134"/>
      <c r="AC26" s="134">
        <v>2</v>
      </c>
      <c r="AD26" s="134" t="s">
        <v>40</v>
      </c>
      <c r="AE26" s="134" t="s">
        <v>39</v>
      </c>
      <c r="AF26" s="141" t="s">
        <v>40</v>
      </c>
    </row>
    <row r="27" spans="1:32" s="146" customFormat="1" ht="128.25" thickBot="1">
      <c r="A27" s="226" t="s">
        <v>328</v>
      </c>
      <c r="B27" s="119">
        <v>22</v>
      </c>
      <c r="C27" s="128" t="s">
        <v>333</v>
      </c>
      <c r="D27" s="128" t="s">
        <v>334</v>
      </c>
      <c r="E27" s="129" t="s">
        <v>39</v>
      </c>
      <c r="F27" s="129" t="s">
        <v>40</v>
      </c>
      <c r="G27" s="129" t="s">
        <v>40</v>
      </c>
      <c r="H27" s="129">
        <v>1985</v>
      </c>
      <c r="I27" s="122"/>
      <c r="J27" s="136">
        <f>AA27*2750</f>
        <v>2161665</v>
      </c>
      <c r="K27" s="130" t="s">
        <v>335</v>
      </c>
      <c r="L27" s="131" t="s">
        <v>195</v>
      </c>
      <c r="M27" s="129" t="s">
        <v>40</v>
      </c>
      <c r="N27" s="129" t="s">
        <v>336</v>
      </c>
      <c r="O27" s="129" t="s">
        <v>337</v>
      </c>
      <c r="P27" s="129" t="s">
        <v>338</v>
      </c>
      <c r="Q27" s="129" t="s">
        <v>339</v>
      </c>
      <c r="R27" s="129" t="s">
        <v>340</v>
      </c>
      <c r="S27" s="129"/>
      <c r="T27" s="129" t="s">
        <v>44</v>
      </c>
      <c r="U27" s="129" t="s">
        <v>44</v>
      </c>
      <c r="V27" s="129" t="s">
        <v>44</v>
      </c>
      <c r="W27" s="129" t="s">
        <v>111</v>
      </c>
      <c r="X27" s="129" t="s">
        <v>46</v>
      </c>
      <c r="Y27" s="129" t="s">
        <v>44</v>
      </c>
      <c r="Z27" s="129"/>
      <c r="AA27" s="129">
        <v>786.06</v>
      </c>
      <c r="AB27" s="129"/>
      <c r="AC27" s="129">
        <v>1</v>
      </c>
      <c r="AD27" s="129" t="s">
        <v>39</v>
      </c>
      <c r="AE27" s="129" t="s">
        <v>39</v>
      </c>
      <c r="AF27" s="129" t="s">
        <v>40</v>
      </c>
    </row>
    <row r="28" spans="1:32" s="146" customFormat="1" ht="61.5" customHeight="1" thickBot="1">
      <c r="A28" s="224"/>
      <c r="B28" s="53">
        <v>23</v>
      </c>
      <c r="C28" s="37" t="s">
        <v>341</v>
      </c>
      <c r="D28" s="37" t="s">
        <v>342</v>
      </c>
      <c r="E28" s="129" t="s">
        <v>39</v>
      </c>
      <c r="F28" s="129" t="s">
        <v>40</v>
      </c>
      <c r="G28" s="129" t="s">
        <v>40</v>
      </c>
      <c r="H28" s="26">
        <v>2002</v>
      </c>
      <c r="I28" s="56">
        <v>1000057</v>
      </c>
      <c r="J28" s="136"/>
      <c r="K28" s="69"/>
      <c r="L28" s="11" t="s">
        <v>195</v>
      </c>
      <c r="M28" s="26" t="s">
        <v>40</v>
      </c>
      <c r="N28" s="26" t="s">
        <v>336</v>
      </c>
      <c r="O28" s="26" t="s">
        <v>337</v>
      </c>
      <c r="P28" s="26" t="s">
        <v>46</v>
      </c>
      <c r="Q28" s="26" t="s">
        <v>344</v>
      </c>
      <c r="R28" s="26" t="s">
        <v>340</v>
      </c>
      <c r="S28" s="26"/>
      <c r="T28" s="26" t="s">
        <v>111</v>
      </c>
      <c r="U28" s="26" t="s">
        <v>111</v>
      </c>
      <c r="V28" s="26" t="s">
        <v>111</v>
      </c>
      <c r="W28" s="26" t="s">
        <v>44</v>
      </c>
      <c r="X28" s="26" t="s">
        <v>46</v>
      </c>
      <c r="Y28" s="26" t="s">
        <v>111</v>
      </c>
      <c r="Z28" s="26"/>
      <c r="AA28" s="26"/>
      <c r="AB28" s="26"/>
      <c r="AC28" s="26"/>
      <c r="AD28" s="26"/>
      <c r="AE28" s="26"/>
      <c r="AF28" s="26"/>
    </row>
    <row r="29" spans="1:32" ht="61.5" customHeight="1" thickBot="1">
      <c r="A29" s="225"/>
      <c r="B29" s="123">
        <v>24</v>
      </c>
      <c r="C29" s="124" t="s">
        <v>343</v>
      </c>
      <c r="D29" s="124" t="s">
        <v>113</v>
      </c>
      <c r="E29" s="125" t="s">
        <v>39</v>
      </c>
      <c r="F29" s="125" t="s">
        <v>40</v>
      </c>
      <c r="G29" s="125" t="s">
        <v>40</v>
      </c>
      <c r="H29" s="125">
        <v>1985</v>
      </c>
      <c r="I29" s="126">
        <v>1384</v>
      </c>
      <c r="J29" s="136"/>
      <c r="K29" s="127"/>
      <c r="L29" s="145" t="s">
        <v>195</v>
      </c>
      <c r="M29" s="125" t="s">
        <v>40</v>
      </c>
      <c r="N29" s="125" t="s">
        <v>336</v>
      </c>
      <c r="O29" s="125" t="s">
        <v>337</v>
      </c>
      <c r="P29" s="125" t="s">
        <v>46</v>
      </c>
      <c r="Q29" s="125" t="s">
        <v>43</v>
      </c>
      <c r="R29" s="125" t="s">
        <v>340</v>
      </c>
      <c r="S29" s="125"/>
      <c r="T29" s="125" t="s">
        <v>44</v>
      </c>
      <c r="U29" s="125" t="s">
        <v>46</v>
      </c>
      <c r="V29" s="125" t="s">
        <v>46</v>
      </c>
      <c r="W29" s="125" t="s">
        <v>345</v>
      </c>
      <c r="X29" s="125" t="s">
        <v>46</v>
      </c>
      <c r="Y29" s="125" t="s">
        <v>46</v>
      </c>
      <c r="Z29" s="125"/>
      <c r="AA29" s="125"/>
      <c r="AB29" s="125"/>
      <c r="AC29" s="125"/>
      <c r="AD29" s="125"/>
      <c r="AE29" s="125"/>
      <c r="AF29" s="125"/>
    </row>
    <row r="30" spans="1:32" ht="61.5" customHeight="1" thickBot="1">
      <c r="A30" s="226" t="s">
        <v>351</v>
      </c>
      <c r="B30" s="119">
        <v>25</v>
      </c>
      <c r="C30" s="120" t="s">
        <v>355</v>
      </c>
      <c r="D30" s="120" t="s">
        <v>355</v>
      </c>
      <c r="E30" s="121" t="s">
        <v>39</v>
      </c>
      <c r="F30" s="129" t="s">
        <v>40</v>
      </c>
      <c r="G30" s="121" t="s">
        <v>40</v>
      </c>
      <c r="H30" s="121">
        <v>1932</v>
      </c>
      <c r="I30" s="122"/>
      <c r="J30" s="136">
        <f t="shared" ref="J30:J36" si="2">AA30*2750</f>
        <v>579150</v>
      </c>
      <c r="K30" s="176" t="s">
        <v>365</v>
      </c>
      <c r="L30" s="158" t="s">
        <v>369</v>
      </c>
      <c r="M30" s="121" t="s">
        <v>40</v>
      </c>
      <c r="N30" s="121" t="s">
        <v>377</v>
      </c>
      <c r="O30" s="121" t="s">
        <v>41</v>
      </c>
      <c r="P30" s="121" t="s">
        <v>55</v>
      </c>
      <c r="Q30" s="121" t="s">
        <v>381</v>
      </c>
      <c r="R30" s="121" t="s">
        <v>378</v>
      </c>
      <c r="S30" s="121"/>
      <c r="T30" s="121" t="s">
        <v>44</v>
      </c>
      <c r="U30" s="121" t="s">
        <v>44</v>
      </c>
      <c r="V30" s="121" t="s">
        <v>111</v>
      </c>
      <c r="W30" s="121" t="s">
        <v>46</v>
      </c>
      <c r="X30" s="121" t="s">
        <v>44</v>
      </c>
      <c r="Y30" s="121" t="s">
        <v>44</v>
      </c>
      <c r="Z30" s="121"/>
      <c r="AA30" s="121">
        <v>210.6</v>
      </c>
      <c r="AB30" s="121"/>
      <c r="AC30" s="121">
        <v>1</v>
      </c>
      <c r="AD30" s="121" t="s">
        <v>40</v>
      </c>
      <c r="AE30" s="129" t="s">
        <v>39</v>
      </c>
      <c r="AF30" s="121" t="s">
        <v>40</v>
      </c>
    </row>
    <row r="31" spans="1:32" ht="128.25" thickBot="1">
      <c r="A31" s="224"/>
      <c r="B31" s="53">
        <v>26</v>
      </c>
      <c r="C31" s="71" t="s">
        <v>356</v>
      </c>
      <c r="D31" s="72" t="s">
        <v>357</v>
      </c>
      <c r="E31" s="73" t="s">
        <v>39</v>
      </c>
      <c r="F31" s="26" t="s">
        <v>40</v>
      </c>
      <c r="G31" s="73" t="s">
        <v>40</v>
      </c>
      <c r="H31" s="73">
        <v>1968</v>
      </c>
      <c r="I31" s="74"/>
      <c r="J31" s="136">
        <f t="shared" si="2"/>
        <v>3418250</v>
      </c>
      <c r="K31" s="177" t="s">
        <v>366</v>
      </c>
      <c r="L31" s="180" t="s">
        <v>370</v>
      </c>
      <c r="M31" s="73" t="s">
        <v>40</v>
      </c>
      <c r="N31" s="73" t="s">
        <v>375</v>
      </c>
      <c r="O31" s="73" t="s">
        <v>108</v>
      </c>
      <c r="P31" s="73" t="s">
        <v>325</v>
      </c>
      <c r="Q31" s="73" t="s">
        <v>382</v>
      </c>
      <c r="R31" s="73" t="s">
        <v>379</v>
      </c>
      <c r="S31" s="73"/>
      <c r="T31" s="73" t="s">
        <v>44</v>
      </c>
      <c r="U31" s="73" t="s">
        <v>44</v>
      </c>
      <c r="V31" s="73" t="s">
        <v>44</v>
      </c>
      <c r="W31" s="73" t="s">
        <v>111</v>
      </c>
      <c r="X31" s="73" t="s">
        <v>46</v>
      </c>
      <c r="Y31" s="73" t="s">
        <v>44</v>
      </c>
      <c r="Z31" s="73"/>
      <c r="AA31" s="73">
        <v>1243</v>
      </c>
      <c r="AB31" s="73"/>
      <c r="AC31" s="73">
        <v>2</v>
      </c>
      <c r="AD31" s="55" t="s">
        <v>39</v>
      </c>
      <c r="AE31" s="129" t="s">
        <v>39</v>
      </c>
      <c r="AF31" s="55" t="s">
        <v>40</v>
      </c>
    </row>
    <row r="32" spans="1:32" ht="61.5" customHeight="1" thickBot="1">
      <c r="A32" s="224"/>
      <c r="B32" s="53">
        <v>27</v>
      </c>
      <c r="C32" s="71" t="s">
        <v>358</v>
      </c>
      <c r="D32" s="72" t="s">
        <v>113</v>
      </c>
      <c r="E32" s="73" t="s">
        <v>39</v>
      </c>
      <c r="F32" s="26" t="s">
        <v>40</v>
      </c>
      <c r="G32" s="73" t="s">
        <v>40</v>
      </c>
      <c r="H32" s="73">
        <v>1993</v>
      </c>
      <c r="I32" s="74">
        <v>15306.71</v>
      </c>
      <c r="J32" s="136"/>
      <c r="K32" s="177"/>
      <c r="L32" s="180" t="s">
        <v>370</v>
      </c>
      <c r="M32" s="73" t="s">
        <v>40</v>
      </c>
      <c r="N32" s="73" t="s">
        <v>375</v>
      </c>
      <c r="O32" s="73" t="s">
        <v>108</v>
      </c>
      <c r="P32" s="73"/>
      <c r="Q32" s="73" t="s">
        <v>42</v>
      </c>
      <c r="R32" s="73" t="s">
        <v>379</v>
      </c>
      <c r="S32" s="73"/>
      <c r="T32" s="73" t="s">
        <v>44</v>
      </c>
      <c r="U32" s="73" t="s">
        <v>44</v>
      </c>
      <c r="V32" s="73" t="s">
        <v>46</v>
      </c>
      <c r="W32" s="73" t="s">
        <v>44</v>
      </c>
      <c r="X32" s="73" t="s">
        <v>46</v>
      </c>
      <c r="Y32" s="73" t="s">
        <v>46</v>
      </c>
      <c r="Z32" s="73"/>
      <c r="AA32" s="73"/>
      <c r="AB32" s="73"/>
      <c r="AC32" s="73"/>
      <c r="AD32" s="55"/>
      <c r="AE32" s="129" t="s">
        <v>39</v>
      </c>
      <c r="AF32" s="55"/>
    </row>
    <row r="33" spans="1:32" ht="61.5" customHeight="1" thickBot="1">
      <c r="A33" s="224"/>
      <c r="B33" s="53">
        <v>28</v>
      </c>
      <c r="C33" s="75" t="s">
        <v>359</v>
      </c>
      <c r="D33" s="76" t="s">
        <v>128</v>
      </c>
      <c r="E33" s="77" t="s">
        <v>39</v>
      </c>
      <c r="F33" s="26" t="s">
        <v>40</v>
      </c>
      <c r="G33" s="77" t="s">
        <v>40</v>
      </c>
      <c r="H33" s="77">
        <v>1988</v>
      </c>
      <c r="I33" s="74"/>
      <c r="J33" s="136">
        <f>AA33*4327</f>
        <v>760859.68</v>
      </c>
      <c r="K33" s="178"/>
      <c r="L33" s="181" t="s">
        <v>371</v>
      </c>
      <c r="M33" s="77" t="s">
        <v>40</v>
      </c>
      <c r="N33" s="77" t="s">
        <v>376</v>
      </c>
      <c r="O33" s="77" t="s">
        <v>41</v>
      </c>
      <c r="P33" s="77"/>
      <c r="Q33" s="77" t="s">
        <v>383</v>
      </c>
      <c r="R33" s="77" t="s">
        <v>380</v>
      </c>
      <c r="S33" s="77"/>
      <c r="T33" s="77" t="s">
        <v>44</v>
      </c>
      <c r="U33" s="77" t="s">
        <v>44</v>
      </c>
      <c r="V33" s="77" t="s">
        <v>345</v>
      </c>
      <c r="W33" s="77" t="s">
        <v>111</v>
      </c>
      <c r="X33" s="77" t="s">
        <v>46</v>
      </c>
      <c r="Y33" s="77" t="s">
        <v>44</v>
      </c>
      <c r="Z33" s="77"/>
      <c r="AA33" s="77">
        <v>175.84</v>
      </c>
      <c r="AB33" s="77"/>
      <c r="AC33" s="77">
        <v>2</v>
      </c>
      <c r="AD33" s="26" t="s">
        <v>39</v>
      </c>
      <c r="AE33" s="129" t="s">
        <v>39</v>
      </c>
      <c r="AF33" s="26" t="s">
        <v>40</v>
      </c>
    </row>
    <row r="34" spans="1:32" ht="61.5" customHeight="1" thickBot="1">
      <c r="A34" s="224"/>
      <c r="B34" s="53">
        <v>29</v>
      </c>
      <c r="C34" s="54" t="s">
        <v>360</v>
      </c>
      <c r="D34" s="54" t="s">
        <v>128</v>
      </c>
      <c r="E34" s="55" t="s">
        <v>39</v>
      </c>
      <c r="F34" s="26" t="s">
        <v>40</v>
      </c>
      <c r="G34" s="55" t="s">
        <v>40</v>
      </c>
      <c r="H34" s="55">
        <v>1968</v>
      </c>
      <c r="I34" s="56"/>
      <c r="J34" s="136">
        <f>AA34*4327</f>
        <v>450008</v>
      </c>
      <c r="K34" s="179"/>
      <c r="L34" s="78" t="s">
        <v>372</v>
      </c>
      <c r="M34" s="55" t="s">
        <v>40</v>
      </c>
      <c r="N34" s="55" t="s">
        <v>376</v>
      </c>
      <c r="O34" s="55" t="s">
        <v>41</v>
      </c>
      <c r="P34" s="55"/>
      <c r="Q34" s="55" t="s">
        <v>383</v>
      </c>
      <c r="R34" s="55" t="s">
        <v>380</v>
      </c>
      <c r="S34" s="55"/>
      <c r="T34" s="55" t="s">
        <v>44</v>
      </c>
      <c r="U34" s="55" t="s">
        <v>345</v>
      </c>
      <c r="V34" s="55" t="s">
        <v>345</v>
      </c>
      <c r="W34" s="55" t="s">
        <v>345</v>
      </c>
      <c r="X34" s="55" t="s">
        <v>46</v>
      </c>
      <c r="Y34" s="55" t="s">
        <v>44</v>
      </c>
      <c r="Z34" s="55"/>
      <c r="AA34" s="55">
        <v>104</v>
      </c>
      <c r="AB34" s="55"/>
      <c r="AC34" s="55">
        <v>1</v>
      </c>
      <c r="AD34" s="55" t="s">
        <v>40</v>
      </c>
      <c r="AE34" s="129" t="s">
        <v>39</v>
      </c>
      <c r="AF34" s="55" t="s">
        <v>40</v>
      </c>
    </row>
    <row r="35" spans="1:32" ht="61.5" customHeight="1" thickBot="1">
      <c r="A35" s="224"/>
      <c r="B35" s="53">
        <v>30</v>
      </c>
      <c r="C35" s="78" t="s">
        <v>361</v>
      </c>
      <c r="D35" s="54" t="s">
        <v>113</v>
      </c>
      <c r="E35" s="55" t="s">
        <v>39</v>
      </c>
      <c r="F35" s="26" t="s">
        <v>40</v>
      </c>
      <c r="G35" s="55" t="s">
        <v>40</v>
      </c>
      <c r="H35" s="55">
        <v>1968</v>
      </c>
      <c r="I35" s="56">
        <v>4815.3900000000003</v>
      </c>
      <c r="J35" s="136"/>
      <c r="K35" s="179"/>
      <c r="L35" s="78" t="s">
        <v>373</v>
      </c>
      <c r="M35" s="55" t="s">
        <v>40</v>
      </c>
      <c r="N35" s="55" t="s">
        <v>375</v>
      </c>
      <c r="O35" s="55" t="s">
        <v>41</v>
      </c>
      <c r="P35" s="55"/>
      <c r="Q35" s="55" t="s">
        <v>42</v>
      </c>
      <c r="R35" s="55" t="s">
        <v>379</v>
      </c>
      <c r="S35" s="55"/>
      <c r="T35" s="55" t="s">
        <v>44</v>
      </c>
      <c r="U35" s="55" t="s">
        <v>44</v>
      </c>
      <c r="V35" s="55" t="s">
        <v>46</v>
      </c>
      <c r="W35" s="55" t="s">
        <v>44</v>
      </c>
      <c r="X35" s="55" t="s">
        <v>46</v>
      </c>
      <c r="Y35" s="55" t="s">
        <v>46</v>
      </c>
      <c r="Z35" s="55"/>
      <c r="AA35" s="55"/>
      <c r="AB35" s="55"/>
      <c r="AC35" s="55"/>
      <c r="AD35" s="55"/>
      <c r="AE35" s="129" t="s">
        <v>39</v>
      </c>
      <c r="AF35" s="55"/>
    </row>
    <row r="36" spans="1:32" ht="61.5" customHeight="1" thickBot="1">
      <c r="A36" s="224"/>
      <c r="B36" s="53">
        <v>31</v>
      </c>
      <c r="C36" s="54" t="s">
        <v>362</v>
      </c>
      <c r="D36" s="54" t="s">
        <v>334</v>
      </c>
      <c r="E36" s="55" t="s">
        <v>39</v>
      </c>
      <c r="F36" s="26" t="s">
        <v>40</v>
      </c>
      <c r="G36" s="55" t="s">
        <v>40</v>
      </c>
      <c r="H36" s="55">
        <v>1989</v>
      </c>
      <c r="I36" s="56"/>
      <c r="J36" s="136">
        <f t="shared" si="2"/>
        <v>2598750</v>
      </c>
      <c r="K36" s="60" t="s">
        <v>367</v>
      </c>
      <c r="L36" s="59" t="s">
        <v>374</v>
      </c>
      <c r="M36" s="55" t="s">
        <v>40</v>
      </c>
      <c r="N36" s="55" t="s">
        <v>375</v>
      </c>
      <c r="O36" s="55" t="s">
        <v>108</v>
      </c>
      <c r="P36" s="55" t="s">
        <v>325</v>
      </c>
      <c r="Q36" s="55" t="s">
        <v>121</v>
      </c>
      <c r="R36" s="55" t="s">
        <v>379</v>
      </c>
      <c r="S36" s="55"/>
      <c r="T36" s="55" t="s">
        <v>44</v>
      </c>
      <c r="U36" s="55" t="s">
        <v>44</v>
      </c>
      <c r="V36" s="55" t="s">
        <v>44</v>
      </c>
      <c r="W36" s="55" t="s">
        <v>385</v>
      </c>
      <c r="X36" s="55" t="s">
        <v>46</v>
      </c>
      <c r="Y36" s="55" t="s">
        <v>44</v>
      </c>
      <c r="Z36" s="55"/>
      <c r="AA36" s="55">
        <v>945</v>
      </c>
      <c r="AB36" s="55"/>
      <c r="AC36" s="55">
        <v>2</v>
      </c>
      <c r="AD36" s="55" t="s">
        <v>39</v>
      </c>
      <c r="AE36" s="129" t="s">
        <v>39</v>
      </c>
      <c r="AF36" s="55" t="s">
        <v>40</v>
      </c>
    </row>
    <row r="37" spans="1:32" ht="61.5" customHeight="1" thickBot="1">
      <c r="A37" s="225"/>
      <c r="B37" s="123">
        <v>32</v>
      </c>
      <c r="C37" s="140" t="s">
        <v>363</v>
      </c>
      <c r="D37" s="140" t="s">
        <v>364</v>
      </c>
      <c r="E37" s="141" t="s">
        <v>39</v>
      </c>
      <c r="F37" s="26" t="s">
        <v>40</v>
      </c>
      <c r="G37" s="141" t="s">
        <v>40</v>
      </c>
      <c r="H37" s="141">
        <v>2009</v>
      </c>
      <c r="I37" s="126"/>
      <c r="J37" s="136">
        <f>AA37*3536</f>
        <v>5755370.4000000004</v>
      </c>
      <c r="K37" s="182" t="s">
        <v>368</v>
      </c>
      <c r="L37" s="183" t="s">
        <v>374</v>
      </c>
      <c r="M37" s="141" t="s">
        <v>40</v>
      </c>
      <c r="N37" s="141" t="s">
        <v>375</v>
      </c>
      <c r="O37" s="141" t="s">
        <v>108</v>
      </c>
      <c r="P37" s="141" t="s">
        <v>325</v>
      </c>
      <c r="Q37" s="141" t="s">
        <v>384</v>
      </c>
      <c r="R37" s="141" t="s">
        <v>379</v>
      </c>
      <c r="S37" s="141"/>
      <c r="T37" s="141" t="s">
        <v>385</v>
      </c>
      <c r="U37" s="141" t="s">
        <v>385</v>
      </c>
      <c r="V37" s="141" t="s">
        <v>385</v>
      </c>
      <c r="W37" s="141" t="s">
        <v>385</v>
      </c>
      <c r="X37" s="141" t="s">
        <v>46</v>
      </c>
      <c r="Y37" s="141" t="s">
        <v>385</v>
      </c>
      <c r="Z37" s="141"/>
      <c r="AA37" s="141">
        <v>1627.65</v>
      </c>
      <c r="AB37" s="141"/>
      <c r="AC37" s="141">
        <v>2</v>
      </c>
      <c r="AD37" s="141" t="s">
        <v>39</v>
      </c>
      <c r="AE37" s="125" t="s">
        <v>39</v>
      </c>
      <c r="AF37" s="141" t="s">
        <v>40</v>
      </c>
    </row>
    <row r="38" spans="1:32" ht="44.25" customHeight="1">
      <c r="A38" s="1"/>
      <c r="B38" s="16"/>
      <c r="C38" s="12"/>
      <c r="D38" s="12"/>
      <c r="E38" s="2"/>
      <c r="F38" s="6"/>
      <c r="G38" s="6"/>
      <c r="H38" s="7" t="s">
        <v>58</v>
      </c>
      <c r="I38" s="39">
        <f>SUM(I6:I37)</f>
        <v>2554706.1300000004</v>
      </c>
      <c r="J38" s="40">
        <f>SUM(J6:J37)</f>
        <v>24392294.339999996</v>
      </c>
      <c r="K38" s="3"/>
      <c r="L38" s="4"/>
      <c r="M38" s="13"/>
      <c r="N38" s="12"/>
      <c r="O38" s="12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1"/>
      <c r="B39" s="16"/>
      <c r="C39" s="12"/>
      <c r="D39" s="12"/>
      <c r="E39" s="2"/>
      <c r="F39" s="6"/>
      <c r="G39" s="6"/>
      <c r="H39" s="12"/>
      <c r="I39" s="84"/>
      <c r="J39" s="84"/>
      <c r="K39" s="3"/>
      <c r="L39" s="4"/>
      <c r="M39" s="13"/>
      <c r="N39" s="12"/>
      <c r="O39" s="1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1"/>
      <c r="B40" s="16"/>
      <c r="C40" s="12"/>
      <c r="D40" s="12"/>
      <c r="E40" s="2"/>
      <c r="F40" s="6"/>
      <c r="G40" s="6"/>
      <c r="H40" s="12"/>
      <c r="I40" s="15"/>
      <c r="J40" s="3"/>
      <c r="K40" s="3"/>
      <c r="L40" s="4"/>
      <c r="M40" s="13"/>
      <c r="N40" s="12"/>
      <c r="O40" s="1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1"/>
      <c r="B41" s="16"/>
      <c r="C41" s="12"/>
      <c r="D41" s="12"/>
      <c r="E41" s="2"/>
      <c r="F41" s="6"/>
      <c r="G41" s="6"/>
      <c r="H41" s="12"/>
      <c r="I41" s="15"/>
      <c r="J41" s="3"/>
      <c r="K41" s="3"/>
      <c r="L41" s="4"/>
      <c r="M41" s="13"/>
      <c r="N41" s="12"/>
      <c r="O41" s="1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1"/>
      <c r="B42" s="16"/>
      <c r="C42" s="12"/>
      <c r="D42" s="12"/>
      <c r="E42" s="2"/>
      <c r="F42" s="6"/>
      <c r="G42" s="6"/>
      <c r="H42" s="12"/>
      <c r="I42" s="15"/>
      <c r="J42" s="3"/>
      <c r="K42" s="3"/>
      <c r="L42" s="4"/>
      <c r="M42" s="13"/>
      <c r="N42" s="12"/>
      <c r="O42" s="1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1"/>
      <c r="B43" s="16"/>
      <c r="C43" s="12"/>
      <c r="D43" s="12"/>
      <c r="E43" s="2"/>
      <c r="F43" s="6"/>
      <c r="G43" s="6"/>
      <c r="H43" s="12"/>
      <c r="I43" s="15"/>
      <c r="J43" s="3"/>
      <c r="K43" s="3"/>
      <c r="L43" s="4"/>
      <c r="M43" s="13"/>
      <c r="N43" s="12"/>
      <c r="O43" s="12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1"/>
      <c r="B44" s="16"/>
      <c r="C44" s="12"/>
      <c r="D44" s="12"/>
      <c r="E44" s="2"/>
      <c r="F44" s="6"/>
      <c r="G44" s="6"/>
      <c r="H44" s="12"/>
      <c r="I44" s="15"/>
      <c r="J44" s="3"/>
      <c r="K44" s="3"/>
      <c r="L44" s="4"/>
      <c r="M44" s="13"/>
      <c r="N44" s="12"/>
      <c r="O44" s="1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</sheetData>
  <mergeCells count="28">
    <mergeCell ref="B2:AF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F4:AF5"/>
    <mergeCell ref="Z4:Z5"/>
    <mergeCell ref="AA4:AA5"/>
    <mergeCell ref="AB4:AB5"/>
    <mergeCell ref="AC4:AC5"/>
    <mergeCell ref="AD4:AD5"/>
    <mergeCell ref="A6:A25"/>
    <mergeCell ref="A27:A29"/>
    <mergeCell ref="A30:A37"/>
    <mergeCell ref="AE4:AE5"/>
    <mergeCell ref="S4:S5"/>
    <mergeCell ref="T4:Y4"/>
    <mergeCell ref="K4:K5"/>
    <mergeCell ref="L4:L5"/>
    <mergeCell ref="M4:M5"/>
    <mergeCell ref="N4:N5"/>
    <mergeCell ref="O4:Q4"/>
    <mergeCell ref="R4:R5"/>
  </mergeCells>
  <dataValidations count="3">
    <dataValidation type="list" allowBlank="1" showInputMessage="1" showErrorMessage="1" sqref="AD16:AF16" xr:uid="{00000000-0002-0000-0100-000000000000}">
      <formula1>$AM$5:$AM$5</formula1>
    </dataValidation>
    <dataValidation type="list" allowBlank="1" showErrorMessage="1" sqref="E17:G17" xr:uid="{00000000-0002-0000-0100-000001000000}">
      <formula1>#REF!</formula1>
    </dataValidation>
    <dataValidation type="list" allowBlank="1" showInputMessage="1" showErrorMessage="1" sqref="AD18:AF18 E6:G11 AD6:AF15 E14:G16 E18:G37 AD27:AF37" xr:uid="{00000000-0002-0000-0100-000002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topLeftCell="A22" zoomScale="90" zoomScaleNormal="90" workbookViewId="0">
      <selection activeCell="H34" sqref="H34"/>
    </sheetView>
  </sheetViews>
  <sheetFormatPr defaultRowHeight="12.75"/>
  <cols>
    <col min="1" max="1" width="42.140625" customWidth="1"/>
    <col min="2" max="2" width="3.28515625" bestFit="1" customWidth="1"/>
    <col min="3" max="3" width="27.42578125" customWidth="1"/>
    <col min="4" max="4" width="21.5703125" customWidth="1"/>
    <col min="5" max="5" width="16" customWidth="1"/>
    <col min="6" max="6" width="14.85546875" customWidth="1"/>
    <col min="7" max="7" width="19.5703125" customWidth="1"/>
    <col min="8" max="9" width="26" customWidth="1"/>
    <col min="10" max="10" width="30.140625" customWidth="1"/>
  </cols>
  <sheetData>
    <row r="1" spans="1:11" ht="18.75">
      <c r="B1" s="221" t="s">
        <v>33</v>
      </c>
      <c r="C1" s="221"/>
      <c r="D1" s="221"/>
      <c r="E1" s="221"/>
      <c r="F1" s="221"/>
      <c r="G1" s="221"/>
      <c r="H1" s="221"/>
      <c r="I1" s="221"/>
      <c r="J1" s="221"/>
    </row>
    <row r="3" spans="1:11" ht="75">
      <c r="A3" s="35" t="s">
        <v>48</v>
      </c>
      <c r="B3" s="28" t="s">
        <v>3</v>
      </c>
      <c r="C3" s="28" t="s">
        <v>34</v>
      </c>
      <c r="D3" s="28" t="s">
        <v>54</v>
      </c>
      <c r="E3" s="28" t="s">
        <v>31</v>
      </c>
      <c r="F3" s="28" t="s">
        <v>32</v>
      </c>
      <c r="G3" s="28" t="s">
        <v>5</v>
      </c>
      <c r="H3" s="29" t="s">
        <v>27</v>
      </c>
      <c r="I3" s="29" t="s">
        <v>21</v>
      </c>
      <c r="J3" s="102" t="s">
        <v>1</v>
      </c>
      <c r="K3" s="87"/>
    </row>
    <row r="4" spans="1:11" ht="15">
      <c r="A4" s="237" t="s">
        <v>320</v>
      </c>
      <c r="B4" s="14">
        <v>1</v>
      </c>
      <c r="C4" s="54" t="s">
        <v>182</v>
      </c>
      <c r="D4" s="54" t="s">
        <v>183</v>
      </c>
      <c r="E4" s="55" t="s">
        <v>39</v>
      </c>
      <c r="F4" s="55" t="s">
        <v>40</v>
      </c>
      <c r="G4" s="55">
        <v>2013</v>
      </c>
      <c r="H4" s="104">
        <v>203759</v>
      </c>
      <c r="I4" s="104" t="s">
        <v>185</v>
      </c>
      <c r="J4" s="55" t="s">
        <v>184</v>
      </c>
      <c r="K4" s="103"/>
    </row>
    <row r="5" spans="1:11" ht="38.25">
      <c r="A5" s="237"/>
      <c r="B5" s="14">
        <v>2</v>
      </c>
      <c r="C5" s="54" t="s">
        <v>186</v>
      </c>
      <c r="D5" s="54" t="s">
        <v>183</v>
      </c>
      <c r="E5" s="55" t="s">
        <v>39</v>
      </c>
      <c r="F5" s="55" t="s">
        <v>40</v>
      </c>
      <c r="G5" s="55">
        <v>2011</v>
      </c>
      <c r="H5" s="104">
        <v>181395.21</v>
      </c>
      <c r="I5" s="104" t="s">
        <v>56</v>
      </c>
      <c r="J5" s="55" t="s">
        <v>195</v>
      </c>
      <c r="K5" s="103"/>
    </row>
    <row r="6" spans="1:11" ht="25.5">
      <c r="A6" s="237"/>
      <c r="B6" s="14">
        <v>3</v>
      </c>
      <c r="C6" s="54" t="s">
        <v>187</v>
      </c>
      <c r="D6" s="54" t="s">
        <v>183</v>
      </c>
      <c r="E6" s="55" t="s">
        <v>39</v>
      </c>
      <c r="F6" s="55" t="s">
        <v>40</v>
      </c>
      <c r="G6" s="55">
        <v>2012</v>
      </c>
      <c r="H6" s="104">
        <v>261122.83</v>
      </c>
      <c r="I6" s="104" t="s">
        <v>175</v>
      </c>
      <c r="J6" s="55" t="s">
        <v>196</v>
      </c>
      <c r="K6" s="103"/>
    </row>
    <row r="7" spans="1:11" ht="25.5">
      <c r="A7" s="237"/>
      <c r="B7" s="14">
        <v>4</v>
      </c>
      <c r="C7" s="54" t="s">
        <v>188</v>
      </c>
      <c r="D7" s="54" t="s">
        <v>183</v>
      </c>
      <c r="E7" s="55" t="s">
        <v>39</v>
      </c>
      <c r="F7" s="55" t="s">
        <v>40</v>
      </c>
      <c r="G7" s="55">
        <v>2014</v>
      </c>
      <c r="H7" s="104">
        <v>279253.7</v>
      </c>
      <c r="I7" s="104" t="s">
        <v>56</v>
      </c>
      <c r="J7" s="55" t="s">
        <v>197</v>
      </c>
      <c r="K7" s="103"/>
    </row>
    <row r="8" spans="1:11" ht="25.5">
      <c r="A8" s="237"/>
      <c r="B8" s="14">
        <v>5</v>
      </c>
      <c r="C8" s="54" t="s">
        <v>189</v>
      </c>
      <c r="D8" s="54" t="s">
        <v>190</v>
      </c>
      <c r="E8" s="55" t="s">
        <v>39</v>
      </c>
      <c r="F8" s="55" t="s">
        <v>40</v>
      </c>
      <c r="G8" s="55">
        <v>2006</v>
      </c>
      <c r="H8" s="104">
        <v>925910</v>
      </c>
      <c r="I8" s="104"/>
      <c r="J8" s="55" t="s">
        <v>198</v>
      </c>
      <c r="K8" s="87"/>
    </row>
    <row r="9" spans="1:11" ht="25.5">
      <c r="A9" s="237"/>
      <c r="B9" s="14">
        <v>6</v>
      </c>
      <c r="C9" s="54" t="s">
        <v>191</v>
      </c>
      <c r="D9" s="54" t="s">
        <v>192</v>
      </c>
      <c r="E9" s="55" t="s">
        <v>39</v>
      </c>
      <c r="F9" s="55" t="s">
        <v>40</v>
      </c>
      <c r="G9" s="55"/>
      <c r="H9" s="104">
        <v>6500</v>
      </c>
      <c r="I9" s="104" t="s">
        <v>199</v>
      </c>
      <c r="J9" s="55" t="s">
        <v>200</v>
      </c>
      <c r="K9" s="87"/>
    </row>
    <row r="10" spans="1:11" ht="38.25">
      <c r="A10" s="237"/>
      <c r="B10" s="14">
        <v>7</v>
      </c>
      <c r="C10" s="19" t="s">
        <v>193</v>
      </c>
      <c r="D10" s="54" t="s">
        <v>194</v>
      </c>
      <c r="E10" s="55" t="s">
        <v>39</v>
      </c>
      <c r="F10" s="55" t="s">
        <v>40</v>
      </c>
      <c r="G10" s="55">
        <v>2005</v>
      </c>
      <c r="H10" s="104">
        <v>390453.8</v>
      </c>
      <c r="I10" s="104"/>
      <c r="J10" s="55"/>
      <c r="K10" s="87"/>
    </row>
    <row r="11" spans="1:11" ht="15">
      <c r="A11" s="237"/>
      <c r="B11" s="14">
        <v>8</v>
      </c>
      <c r="C11" s="105" t="s">
        <v>201</v>
      </c>
      <c r="D11" s="54" t="s">
        <v>90</v>
      </c>
      <c r="E11" s="55" t="s">
        <v>39</v>
      </c>
      <c r="F11" s="55" t="s">
        <v>40</v>
      </c>
      <c r="G11" s="55">
        <v>2014</v>
      </c>
      <c r="H11" s="104">
        <v>109815.58</v>
      </c>
      <c r="I11" s="104" t="s">
        <v>45</v>
      </c>
      <c r="J11" s="55" t="s">
        <v>205</v>
      </c>
      <c r="K11" s="87"/>
    </row>
    <row r="12" spans="1:11" ht="25.5">
      <c r="A12" s="237"/>
      <c r="B12" s="14">
        <v>9</v>
      </c>
      <c r="C12" s="106" t="s">
        <v>202</v>
      </c>
      <c r="D12" s="54" t="s">
        <v>203</v>
      </c>
      <c r="E12" s="55" t="s">
        <v>39</v>
      </c>
      <c r="F12" s="55" t="s">
        <v>40</v>
      </c>
      <c r="G12" s="55">
        <v>2011</v>
      </c>
      <c r="H12" s="104">
        <v>51255.79</v>
      </c>
      <c r="I12" s="104" t="s">
        <v>56</v>
      </c>
      <c r="J12" s="55" t="s">
        <v>206</v>
      </c>
      <c r="K12" s="87"/>
    </row>
    <row r="13" spans="1:11" ht="60" customHeight="1">
      <c r="A13" s="237"/>
      <c r="B13" s="14">
        <v>10</v>
      </c>
      <c r="C13" s="107" t="s">
        <v>202</v>
      </c>
      <c r="D13" s="54" t="s">
        <v>203</v>
      </c>
      <c r="E13" s="55" t="s">
        <v>39</v>
      </c>
      <c r="F13" s="55" t="s">
        <v>40</v>
      </c>
      <c r="G13" s="55">
        <v>2011</v>
      </c>
      <c r="H13" s="104">
        <v>28924.09</v>
      </c>
      <c r="I13" s="104" t="s">
        <v>56</v>
      </c>
      <c r="J13" s="55" t="s">
        <v>206</v>
      </c>
      <c r="K13" s="87"/>
    </row>
    <row r="14" spans="1:11" ht="60" customHeight="1">
      <c r="A14" s="237"/>
      <c r="B14" s="14">
        <v>11</v>
      </c>
      <c r="C14" s="107" t="s">
        <v>202</v>
      </c>
      <c r="D14" s="54" t="s">
        <v>203</v>
      </c>
      <c r="E14" s="55" t="s">
        <v>39</v>
      </c>
      <c r="F14" s="55" t="s">
        <v>40</v>
      </c>
      <c r="G14" s="55">
        <v>2011</v>
      </c>
      <c r="H14" s="104">
        <v>44015.99</v>
      </c>
      <c r="I14" s="104" t="s">
        <v>56</v>
      </c>
      <c r="J14" s="55" t="s">
        <v>206</v>
      </c>
      <c r="K14" s="87"/>
    </row>
    <row r="15" spans="1:11" ht="60" customHeight="1">
      <c r="A15" s="237"/>
      <c r="B15" s="14">
        <v>12</v>
      </c>
      <c r="C15" s="54" t="s">
        <v>202</v>
      </c>
      <c r="D15" s="54" t="s">
        <v>203</v>
      </c>
      <c r="E15" s="55" t="s">
        <v>39</v>
      </c>
      <c r="F15" s="55" t="s">
        <v>40</v>
      </c>
      <c r="G15" s="55">
        <v>2011</v>
      </c>
      <c r="H15" s="104">
        <v>51073.14</v>
      </c>
      <c r="I15" s="104" t="s">
        <v>56</v>
      </c>
      <c r="J15" s="55" t="s">
        <v>207</v>
      </c>
      <c r="K15" s="87"/>
    </row>
    <row r="16" spans="1:11" ht="25.5">
      <c r="A16" s="237"/>
      <c r="B16" s="14">
        <v>13</v>
      </c>
      <c r="C16" s="54" t="s">
        <v>202</v>
      </c>
      <c r="D16" s="54" t="s">
        <v>203</v>
      </c>
      <c r="E16" s="55" t="s">
        <v>204</v>
      </c>
      <c r="F16" s="55" t="s">
        <v>40</v>
      </c>
      <c r="G16" s="55">
        <v>2011</v>
      </c>
      <c r="H16" s="104">
        <v>55448.37</v>
      </c>
      <c r="I16" s="104" t="s">
        <v>56</v>
      </c>
      <c r="J16" s="55" t="s">
        <v>208</v>
      </c>
    </row>
    <row r="17" spans="1:13" ht="25.5">
      <c r="A17" s="237"/>
      <c r="B17" s="14">
        <v>14</v>
      </c>
      <c r="C17" s="54" t="s">
        <v>202</v>
      </c>
      <c r="D17" s="54" t="s">
        <v>203</v>
      </c>
      <c r="E17" s="55" t="s">
        <v>39</v>
      </c>
      <c r="F17" s="55" t="s">
        <v>40</v>
      </c>
      <c r="G17" s="55">
        <v>2007</v>
      </c>
      <c r="H17" s="104">
        <v>40564.25</v>
      </c>
      <c r="I17" s="104" t="s">
        <v>56</v>
      </c>
      <c r="J17" s="55" t="s">
        <v>208</v>
      </c>
    </row>
    <row r="18" spans="1:13" ht="25.5">
      <c r="A18" s="237"/>
      <c r="B18" s="14">
        <v>15</v>
      </c>
      <c r="C18" s="54" t="s">
        <v>202</v>
      </c>
      <c r="D18" s="54" t="s">
        <v>203</v>
      </c>
      <c r="E18" s="55" t="s">
        <v>39</v>
      </c>
      <c r="F18" s="55" t="s">
        <v>40</v>
      </c>
      <c r="G18" s="55">
        <v>2005</v>
      </c>
      <c r="H18" s="104">
        <v>47966.2</v>
      </c>
      <c r="I18" s="104" t="s">
        <v>56</v>
      </c>
      <c r="J18" s="55" t="s">
        <v>209</v>
      </c>
    </row>
    <row r="19" spans="1:13" ht="25.5">
      <c r="A19" s="237"/>
      <c r="B19" s="14">
        <v>16</v>
      </c>
      <c r="C19" s="54" t="s">
        <v>202</v>
      </c>
      <c r="D19" s="54" t="s">
        <v>203</v>
      </c>
      <c r="E19" s="55" t="s">
        <v>204</v>
      </c>
      <c r="F19" s="55" t="s">
        <v>40</v>
      </c>
      <c r="G19" s="55">
        <v>2013</v>
      </c>
      <c r="H19" s="104">
        <v>83000</v>
      </c>
      <c r="I19" s="104" t="s">
        <v>56</v>
      </c>
      <c r="J19" s="55" t="s">
        <v>214</v>
      </c>
    </row>
    <row r="20" spans="1:13" ht="25.5">
      <c r="A20" s="237"/>
      <c r="B20" s="14">
        <v>17</v>
      </c>
      <c r="C20" s="54" t="s">
        <v>202</v>
      </c>
      <c r="D20" s="54" t="s">
        <v>203</v>
      </c>
      <c r="E20" s="55" t="s">
        <v>204</v>
      </c>
      <c r="F20" s="55" t="s">
        <v>40</v>
      </c>
      <c r="G20" s="55">
        <v>1999</v>
      </c>
      <c r="H20" s="104">
        <v>35000</v>
      </c>
      <c r="I20" s="104" t="s">
        <v>56</v>
      </c>
      <c r="J20" s="55" t="s">
        <v>215</v>
      </c>
    </row>
    <row r="21" spans="1:13" ht="25.5">
      <c r="A21" s="237"/>
      <c r="B21" s="14">
        <v>18</v>
      </c>
      <c r="C21" s="54" t="s">
        <v>202</v>
      </c>
      <c r="D21" s="54" t="s">
        <v>203</v>
      </c>
      <c r="E21" s="55" t="s">
        <v>204</v>
      </c>
      <c r="F21" s="55" t="s">
        <v>40</v>
      </c>
      <c r="G21" s="55">
        <v>1999</v>
      </c>
      <c r="H21" s="104">
        <v>35000</v>
      </c>
      <c r="I21" s="104" t="s">
        <v>56</v>
      </c>
      <c r="J21" s="55" t="s">
        <v>215</v>
      </c>
    </row>
    <row r="22" spans="1:13" ht="25.5">
      <c r="A22" s="237"/>
      <c r="B22" s="14">
        <v>19</v>
      </c>
      <c r="C22" s="54" t="s">
        <v>202</v>
      </c>
      <c r="D22" s="54" t="s">
        <v>203</v>
      </c>
      <c r="E22" s="55" t="s">
        <v>39</v>
      </c>
      <c r="F22" s="55" t="s">
        <v>40</v>
      </c>
      <c r="G22" s="55">
        <v>2000</v>
      </c>
      <c r="H22" s="104">
        <v>35000</v>
      </c>
      <c r="I22" s="104" t="s">
        <v>56</v>
      </c>
      <c r="J22" s="55" t="s">
        <v>215</v>
      </c>
    </row>
    <row r="23" spans="1:13" ht="25.5">
      <c r="A23" s="237"/>
      <c r="B23" s="14">
        <v>20</v>
      </c>
      <c r="C23" s="54" t="s">
        <v>202</v>
      </c>
      <c r="D23" s="54" t="s">
        <v>203</v>
      </c>
      <c r="E23" s="55" t="s">
        <v>39</v>
      </c>
      <c r="F23" s="55" t="s">
        <v>40</v>
      </c>
      <c r="G23" s="55">
        <v>2000</v>
      </c>
      <c r="H23" s="104">
        <v>35000</v>
      </c>
      <c r="I23" s="104" t="s">
        <v>56</v>
      </c>
      <c r="J23" s="55" t="s">
        <v>215</v>
      </c>
    </row>
    <row r="24" spans="1:13" ht="25.5">
      <c r="A24" s="237"/>
      <c r="B24" s="14">
        <v>21</v>
      </c>
      <c r="C24" s="54" t="s">
        <v>202</v>
      </c>
      <c r="D24" s="54" t="s">
        <v>203</v>
      </c>
      <c r="E24" s="55" t="s">
        <v>39</v>
      </c>
      <c r="F24" s="55" t="s">
        <v>40</v>
      </c>
      <c r="G24" s="55">
        <v>2003</v>
      </c>
      <c r="H24" s="104">
        <v>35000</v>
      </c>
      <c r="I24" s="104" t="s">
        <v>56</v>
      </c>
      <c r="J24" s="55" t="s">
        <v>215</v>
      </c>
    </row>
    <row r="25" spans="1:13" ht="25.5">
      <c r="A25" s="237"/>
      <c r="B25" s="14">
        <v>22</v>
      </c>
      <c r="C25" s="54" t="s">
        <v>202</v>
      </c>
      <c r="D25" s="54" t="s">
        <v>203</v>
      </c>
      <c r="E25" s="55" t="s">
        <v>39</v>
      </c>
      <c r="F25" s="55" t="s">
        <v>40</v>
      </c>
      <c r="G25" s="55">
        <v>2004</v>
      </c>
      <c r="H25" s="104">
        <v>35000</v>
      </c>
      <c r="I25" s="104" t="s">
        <v>56</v>
      </c>
      <c r="J25" s="55" t="s">
        <v>215</v>
      </c>
    </row>
    <row r="26" spans="1:13" ht="25.5">
      <c r="A26" s="237"/>
      <c r="B26" s="14">
        <v>23</v>
      </c>
      <c r="C26" s="54" t="s">
        <v>202</v>
      </c>
      <c r="D26" s="54" t="s">
        <v>203</v>
      </c>
      <c r="E26" s="55" t="s">
        <v>39</v>
      </c>
      <c r="F26" s="55" t="s">
        <v>40</v>
      </c>
      <c r="G26" s="55">
        <v>2009</v>
      </c>
      <c r="H26" s="104">
        <v>35000</v>
      </c>
      <c r="I26" s="104" t="s">
        <v>56</v>
      </c>
      <c r="J26" s="55" t="s">
        <v>208</v>
      </c>
    </row>
    <row r="27" spans="1:13" ht="25.5">
      <c r="A27" s="237"/>
      <c r="B27" s="14">
        <v>24</v>
      </c>
      <c r="C27" s="54" t="s">
        <v>202</v>
      </c>
      <c r="D27" s="54" t="s">
        <v>203</v>
      </c>
      <c r="E27" s="55" t="s">
        <v>39</v>
      </c>
      <c r="F27" s="55" t="s">
        <v>40</v>
      </c>
      <c r="G27" s="55">
        <v>2015</v>
      </c>
      <c r="H27" s="104">
        <v>60000</v>
      </c>
      <c r="I27" s="104" t="s">
        <v>56</v>
      </c>
      <c r="J27" s="55" t="s">
        <v>214</v>
      </c>
    </row>
    <row r="28" spans="1:13" ht="15">
      <c r="A28" s="237"/>
      <c r="B28" s="14">
        <v>25</v>
      </c>
      <c r="C28" s="54" t="s">
        <v>210</v>
      </c>
      <c r="D28" s="54" t="s">
        <v>211</v>
      </c>
      <c r="E28" s="55" t="s">
        <v>39</v>
      </c>
      <c r="F28" s="55" t="s">
        <v>40</v>
      </c>
      <c r="G28" s="55"/>
      <c r="H28" s="104">
        <v>690420.42</v>
      </c>
      <c r="I28" s="104"/>
      <c r="J28" s="55" t="s">
        <v>216</v>
      </c>
    </row>
    <row r="29" spans="1:13" ht="15">
      <c r="A29" s="237"/>
      <c r="B29" s="14">
        <v>26</v>
      </c>
      <c r="C29" s="54" t="s">
        <v>212</v>
      </c>
      <c r="D29" s="54" t="s">
        <v>213</v>
      </c>
      <c r="E29" s="55" t="s">
        <v>39</v>
      </c>
      <c r="F29" s="55" t="s">
        <v>40</v>
      </c>
      <c r="G29" s="55"/>
      <c r="H29" s="104">
        <v>9415062.2400000002</v>
      </c>
      <c r="I29" s="104"/>
      <c r="J29" s="55" t="s">
        <v>216</v>
      </c>
      <c r="M29" s="88"/>
    </row>
    <row r="30" spans="1:13" s="87" customFormat="1" ht="26.25" thickBot="1">
      <c r="A30" s="238"/>
      <c r="B30" s="139">
        <v>27</v>
      </c>
      <c r="C30" s="140" t="s">
        <v>202</v>
      </c>
      <c r="D30" s="140" t="s">
        <v>203</v>
      </c>
      <c r="E30" s="141" t="s">
        <v>39</v>
      </c>
      <c r="F30" s="141" t="s">
        <v>40</v>
      </c>
      <c r="G30" s="141">
        <v>2015</v>
      </c>
      <c r="H30" s="142">
        <v>60000</v>
      </c>
      <c r="I30" s="142" t="s">
        <v>56</v>
      </c>
      <c r="J30" s="141" t="s">
        <v>214</v>
      </c>
      <c r="M30" s="148"/>
    </row>
    <row r="31" spans="1:13" ht="15">
      <c r="A31" s="239" t="s">
        <v>328</v>
      </c>
      <c r="B31" s="150">
        <v>28</v>
      </c>
      <c r="C31" s="151" t="s">
        <v>346</v>
      </c>
      <c r="D31" s="152"/>
      <c r="E31" s="153" t="s">
        <v>39</v>
      </c>
      <c r="F31" s="154" t="s">
        <v>40</v>
      </c>
      <c r="G31" s="155">
        <v>2015</v>
      </c>
      <c r="H31" s="156">
        <v>64247.82</v>
      </c>
      <c r="I31" s="157"/>
      <c r="J31" s="158"/>
      <c r="M31" s="88"/>
    </row>
    <row r="32" spans="1:13" ht="25.5">
      <c r="A32" s="240"/>
      <c r="B32" s="14">
        <v>29</v>
      </c>
      <c r="C32" s="9" t="s">
        <v>347</v>
      </c>
      <c r="D32" s="11" t="s">
        <v>348</v>
      </c>
      <c r="E32" s="30" t="s">
        <v>39</v>
      </c>
      <c r="F32" s="55" t="s">
        <v>40</v>
      </c>
      <c r="G32" s="8">
        <v>2016</v>
      </c>
      <c r="H32" s="149">
        <v>32999.699999999997</v>
      </c>
      <c r="I32" s="10"/>
      <c r="J32" s="59" t="s">
        <v>195</v>
      </c>
      <c r="M32" s="88"/>
    </row>
    <row r="33" spans="1:10" ht="30.75" thickBot="1">
      <c r="A33" s="241"/>
      <c r="B33" s="139">
        <v>30</v>
      </c>
      <c r="C33" s="159" t="s">
        <v>349</v>
      </c>
      <c r="D33" s="160" t="s">
        <v>350</v>
      </c>
      <c r="E33" s="161" t="s">
        <v>39</v>
      </c>
      <c r="F33" s="141" t="s">
        <v>40</v>
      </c>
      <c r="G33" s="162">
        <v>2016</v>
      </c>
      <c r="H33" s="163">
        <v>31980</v>
      </c>
      <c r="I33" s="164"/>
      <c r="J33" s="145" t="s">
        <v>195</v>
      </c>
    </row>
    <row r="34" spans="1:10" ht="15">
      <c r="A34" s="34"/>
      <c r="B34" s="33"/>
      <c r="C34" s="33"/>
      <c r="D34" s="33"/>
      <c r="E34" s="33"/>
      <c r="F34" s="33"/>
      <c r="G34" s="31" t="s">
        <v>58</v>
      </c>
      <c r="H34" s="32">
        <f>SUM(H4:H33)</f>
        <v>13360168.130000001</v>
      </c>
      <c r="I34" s="101"/>
      <c r="J34" s="33"/>
    </row>
  </sheetData>
  <mergeCells count="3">
    <mergeCell ref="B1:J1"/>
    <mergeCell ref="A4:A30"/>
    <mergeCell ref="A31:A33"/>
  </mergeCells>
  <dataValidations count="2">
    <dataValidation type="list" allowBlank="1" showInputMessage="1" showErrorMessage="1" sqref="E14" xr:uid="{00000000-0002-0000-0200-000001000000}">
      <formula1>$R$4:$R$5</formula1>
    </dataValidation>
    <dataValidation type="list" allowBlank="1" showInputMessage="1" showErrorMessage="1" sqref="E4:F13 E15:E33 F14:F33" xr:uid="{00000000-0002-0000-0200-000002000000}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2"/>
  <sheetViews>
    <sheetView workbookViewId="0">
      <selection activeCell="E4" sqref="E4"/>
    </sheetView>
  </sheetViews>
  <sheetFormatPr defaultRowHeight="12.75"/>
  <cols>
    <col min="1" max="1" width="71.28515625" style="1" customWidth="1"/>
    <col min="2" max="2" width="15.42578125" style="1" customWidth="1"/>
    <col min="3" max="3" width="18.140625" style="1" customWidth="1"/>
    <col min="4" max="4" width="15.7109375" style="1" customWidth="1"/>
    <col min="5" max="5" width="16.140625" style="1" customWidth="1"/>
    <col min="6" max="6" width="18.28515625" customWidth="1"/>
    <col min="7" max="7" width="15.5703125" bestFit="1" customWidth="1"/>
    <col min="8" max="8" width="14.28515625" bestFit="1" customWidth="1"/>
    <col min="10" max="10" width="16.7109375" customWidth="1"/>
  </cols>
  <sheetData>
    <row r="2" spans="1:10">
      <c r="A2" s="184" t="s">
        <v>386</v>
      </c>
      <c r="F2" s="1"/>
    </row>
    <row r="3" spans="1:10" ht="63.75">
      <c r="A3" s="97"/>
      <c r="B3" s="96" t="s">
        <v>320</v>
      </c>
      <c r="C3" s="144" t="s">
        <v>319</v>
      </c>
      <c r="D3" s="96" t="s">
        <v>328</v>
      </c>
      <c r="E3" s="96" t="s">
        <v>351</v>
      </c>
      <c r="F3" s="185" t="s">
        <v>65</v>
      </c>
    </row>
    <row r="4" spans="1:10" ht="25.5">
      <c r="A4" s="115" t="s">
        <v>66</v>
      </c>
      <c r="B4" s="186">
        <v>4649068.78</v>
      </c>
      <c r="C4" s="186">
        <v>59670.61</v>
      </c>
      <c r="D4" s="186">
        <v>318950.68</v>
      </c>
      <c r="E4" s="186">
        <v>772069.51</v>
      </c>
      <c r="F4" s="191">
        <f t="shared" ref="F4:F9" si="0">SUM(B4:E4)</f>
        <v>5799759.5800000001</v>
      </c>
      <c r="J4" s="86"/>
    </row>
    <row r="5" spans="1:10">
      <c r="A5" s="115" t="s">
        <v>67</v>
      </c>
      <c r="B5" s="186">
        <v>52341.17</v>
      </c>
      <c r="C5" s="186">
        <v>14326.37</v>
      </c>
      <c r="D5" s="186">
        <v>41994.13</v>
      </c>
      <c r="E5" s="186">
        <v>32613.57</v>
      </c>
      <c r="F5" s="191">
        <f t="shared" si="0"/>
        <v>141275.24</v>
      </c>
      <c r="J5" s="86"/>
    </row>
    <row r="6" spans="1:10">
      <c r="A6" s="115" t="s">
        <v>68</v>
      </c>
      <c r="B6" s="186">
        <v>44146.26</v>
      </c>
      <c r="C6" s="186">
        <v>0</v>
      </c>
      <c r="D6" s="186">
        <v>46968.79</v>
      </c>
      <c r="E6" s="186">
        <v>120429.63</v>
      </c>
      <c r="F6" s="191">
        <f t="shared" si="0"/>
        <v>211544.68</v>
      </c>
      <c r="J6" s="86"/>
    </row>
    <row r="7" spans="1:10">
      <c r="A7" s="115" t="s">
        <v>389</v>
      </c>
      <c r="B7" s="186">
        <v>44308.72</v>
      </c>
      <c r="C7" s="186"/>
      <c r="D7" s="186">
        <v>2443.25</v>
      </c>
      <c r="E7" s="186">
        <v>14736.470000000001</v>
      </c>
      <c r="F7" s="191">
        <f t="shared" si="0"/>
        <v>61488.44</v>
      </c>
      <c r="J7" s="86"/>
    </row>
    <row r="8" spans="1:10">
      <c r="A8" s="115" t="s">
        <v>69</v>
      </c>
      <c r="B8" s="186">
        <v>18000</v>
      </c>
      <c r="C8" s="186">
        <v>3500</v>
      </c>
      <c r="D8" s="186">
        <v>16500</v>
      </c>
      <c r="E8" s="186">
        <v>26500</v>
      </c>
      <c r="F8" s="191">
        <f t="shared" si="0"/>
        <v>64500</v>
      </c>
      <c r="G8" s="85"/>
      <c r="J8" s="86"/>
    </row>
    <row r="9" spans="1:10">
      <c r="B9" s="187">
        <f>B8/500</f>
        <v>36</v>
      </c>
      <c r="C9" s="187">
        <f t="shared" ref="C9:E9" si="1">C8/500</f>
        <v>7</v>
      </c>
      <c r="D9" s="187">
        <f t="shared" si="1"/>
        <v>33</v>
      </c>
      <c r="E9" s="187">
        <f t="shared" si="1"/>
        <v>53</v>
      </c>
      <c r="F9" s="192">
        <f t="shared" si="0"/>
        <v>129</v>
      </c>
    </row>
    <row r="12" spans="1:10">
      <c r="E12" s="18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workbookViewId="0">
      <selection activeCell="F31" sqref="F31"/>
    </sheetView>
  </sheetViews>
  <sheetFormatPr defaultRowHeight="12.75"/>
  <cols>
    <col min="1" max="1" width="21.140625" customWidth="1"/>
    <col min="2" max="2" width="3.7109375" customWidth="1"/>
    <col min="3" max="3" width="31" customWidth="1"/>
    <col min="5" max="5" width="19" customWidth="1"/>
    <col min="6" max="6" width="35" customWidth="1"/>
    <col min="7" max="7" width="12.140625" bestFit="1" customWidth="1"/>
    <col min="8" max="8" width="21.140625" customWidth="1"/>
    <col min="9" max="9" width="23.5703125" customWidth="1"/>
  </cols>
  <sheetData>
    <row r="1" spans="1:9" ht="15">
      <c r="B1" s="242" t="s">
        <v>64</v>
      </c>
      <c r="C1" s="243"/>
      <c r="D1" s="243"/>
      <c r="E1" s="243"/>
      <c r="F1" s="243"/>
    </row>
    <row r="2" spans="1:9" ht="38.25">
      <c r="A2" s="108" t="s">
        <v>48</v>
      </c>
      <c r="B2" s="108" t="s">
        <v>217</v>
      </c>
      <c r="C2" s="108" t="s">
        <v>218</v>
      </c>
      <c r="D2" s="109" t="s">
        <v>219</v>
      </c>
      <c r="E2" s="108" t="s">
        <v>220</v>
      </c>
      <c r="F2" s="108" t="s">
        <v>221</v>
      </c>
      <c r="G2" s="109" t="s">
        <v>27</v>
      </c>
      <c r="H2" s="109" t="s">
        <v>222</v>
      </c>
      <c r="I2" s="109" t="s">
        <v>223</v>
      </c>
    </row>
    <row r="3" spans="1:9">
      <c r="A3" s="244" t="s">
        <v>320</v>
      </c>
      <c r="B3" s="97">
        <v>1</v>
      </c>
      <c r="C3" s="59" t="s">
        <v>224</v>
      </c>
      <c r="D3" s="55">
        <v>2011</v>
      </c>
      <c r="E3" s="112" t="s">
        <v>225</v>
      </c>
      <c r="F3" s="55"/>
      <c r="G3" s="113">
        <v>14760</v>
      </c>
      <c r="H3" s="114" t="s">
        <v>40</v>
      </c>
      <c r="I3" s="114" t="s">
        <v>226</v>
      </c>
    </row>
    <row r="4" spans="1:9">
      <c r="A4" s="245"/>
      <c r="B4" s="97">
        <v>2</v>
      </c>
      <c r="C4" s="59" t="s">
        <v>227</v>
      </c>
      <c r="D4" s="55"/>
      <c r="E4" s="112"/>
      <c r="F4" s="55"/>
      <c r="G4" s="113">
        <v>55000</v>
      </c>
      <c r="H4" s="114" t="s">
        <v>40</v>
      </c>
      <c r="I4" s="114" t="s">
        <v>226</v>
      </c>
    </row>
    <row r="5" spans="1:9">
      <c r="A5" s="245"/>
      <c r="B5" s="97">
        <v>3</v>
      </c>
      <c r="C5" s="59" t="s">
        <v>228</v>
      </c>
      <c r="D5" s="55">
        <v>2012</v>
      </c>
      <c r="E5" s="112"/>
      <c r="F5" s="55"/>
      <c r="G5" s="113">
        <v>7600</v>
      </c>
      <c r="H5" s="114" t="s">
        <v>40</v>
      </c>
      <c r="I5" s="114" t="s">
        <v>226</v>
      </c>
    </row>
    <row r="6" spans="1:9">
      <c r="A6" s="245"/>
      <c r="B6" s="97">
        <v>4</v>
      </c>
      <c r="C6" s="59" t="s">
        <v>229</v>
      </c>
      <c r="D6" s="55">
        <v>2014</v>
      </c>
      <c r="E6" s="112" t="s">
        <v>230</v>
      </c>
      <c r="F6" s="55" t="s">
        <v>231</v>
      </c>
      <c r="G6" s="113">
        <v>2112</v>
      </c>
      <c r="H6" s="114" t="s">
        <v>40</v>
      </c>
      <c r="I6" s="114" t="s">
        <v>226</v>
      </c>
    </row>
    <row r="7" spans="1:9">
      <c r="A7" s="245"/>
      <c r="B7" s="97">
        <v>5</v>
      </c>
      <c r="C7" s="59" t="s">
        <v>232</v>
      </c>
      <c r="D7" s="55">
        <v>2014</v>
      </c>
      <c r="E7" s="112" t="s">
        <v>233</v>
      </c>
      <c r="F7" s="55" t="s">
        <v>231</v>
      </c>
      <c r="G7" s="113">
        <v>7511</v>
      </c>
      <c r="H7" s="114" t="s">
        <v>40</v>
      </c>
      <c r="I7" s="114" t="s">
        <v>226</v>
      </c>
    </row>
    <row r="8" spans="1:9">
      <c r="A8" s="245"/>
      <c r="B8" s="97">
        <v>6</v>
      </c>
      <c r="C8" s="59" t="s">
        <v>234</v>
      </c>
      <c r="D8" s="55">
        <v>1989</v>
      </c>
      <c r="E8" s="112">
        <v>11410</v>
      </c>
      <c r="F8" s="55" t="s">
        <v>235</v>
      </c>
      <c r="G8" s="113">
        <v>18000</v>
      </c>
      <c r="H8" s="114" t="s">
        <v>40</v>
      </c>
      <c r="I8" s="114" t="s">
        <v>226</v>
      </c>
    </row>
    <row r="9" spans="1:9">
      <c r="A9" s="245"/>
      <c r="B9" s="97">
        <v>7</v>
      </c>
      <c r="C9" s="59" t="s">
        <v>236</v>
      </c>
      <c r="D9" s="55">
        <v>1989</v>
      </c>
      <c r="E9" s="112">
        <v>10318</v>
      </c>
      <c r="F9" s="55"/>
      <c r="G9" s="113">
        <v>11685</v>
      </c>
      <c r="H9" s="114" t="s">
        <v>40</v>
      </c>
      <c r="I9" s="114" t="s">
        <v>226</v>
      </c>
    </row>
    <row r="10" spans="1:9">
      <c r="A10" s="245"/>
      <c r="B10" s="97">
        <v>8</v>
      </c>
      <c r="C10" s="59" t="s">
        <v>237</v>
      </c>
      <c r="D10" s="55"/>
      <c r="E10" s="112"/>
      <c r="F10" s="55"/>
      <c r="G10" s="113">
        <v>22140</v>
      </c>
      <c r="H10" s="114" t="s">
        <v>40</v>
      </c>
      <c r="I10" s="114" t="s">
        <v>238</v>
      </c>
    </row>
    <row r="11" spans="1:9">
      <c r="A11" s="245"/>
      <c r="B11" s="97">
        <v>9</v>
      </c>
      <c r="C11" s="59" t="s">
        <v>239</v>
      </c>
      <c r="D11" s="55"/>
      <c r="E11" s="112"/>
      <c r="F11" s="55" t="s">
        <v>240</v>
      </c>
      <c r="G11" s="113">
        <v>18000</v>
      </c>
      <c r="H11" s="114" t="s">
        <v>40</v>
      </c>
      <c r="I11" s="114" t="s">
        <v>241</v>
      </c>
    </row>
    <row r="12" spans="1:9">
      <c r="A12" s="245"/>
      <c r="B12" s="97">
        <v>10</v>
      </c>
      <c r="C12" s="59" t="s">
        <v>242</v>
      </c>
      <c r="D12" s="55">
        <v>2000</v>
      </c>
      <c r="E12" s="112" t="s">
        <v>243</v>
      </c>
      <c r="F12" s="55"/>
      <c r="G12" s="113">
        <v>28060</v>
      </c>
      <c r="H12" s="114" t="s">
        <v>40</v>
      </c>
      <c r="I12" s="114" t="s">
        <v>226</v>
      </c>
    </row>
    <row r="13" spans="1:9">
      <c r="A13" s="245"/>
      <c r="B13" s="97">
        <v>11</v>
      </c>
      <c r="C13" s="59" t="s">
        <v>244</v>
      </c>
      <c r="D13" s="55"/>
      <c r="E13" s="112"/>
      <c r="F13" s="55"/>
      <c r="G13" s="113">
        <v>19680</v>
      </c>
      <c r="H13" s="114" t="s">
        <v>40</v>
      </c>
      <c r="I13" s="114" t="s">
        <v>226</v>
      </c>
    </row>
    <row r="14" spans="1:9">
      <c r="A14" s="245"/>
      <c r="B14" s="97">
        <v>12</v>
      </c>
      <c r="C14" s="59" t="s">
        <v>245</v>
      </c>
      <c r="D14" s="55">
        <v>2020</v>
      </c>
      <c r="E14" s="112" t="s">
        <v>246</v>
      </c>
      <c r="F14" s="55"/>
      <c r="G14" s="113">
        <v>60762</v>
      </c>
      <c r="H14" s="114" t="s">
        <v>40</v>
      </c>
      <c r="I14" s="114" t="s">
        <v>226</v>
      </c>
    </row>
    <row r="15" spans="1:9">
      <c r="A15" s="245"/>
      <c r="B15" s="97">
        <v>13</v>
      </c>
      <c r="C15" s="59" t="s">
        <v>247</v>
      </c>
      <c r="D15" s="55">
        <v>2020</v>
      </c>
      <c r="E15" s="112" t="s">
        <v>248</v>
      </c>
      <c r="F15" s="55"/>
      <c r="G15" s="113">
        <v>21156</v>
      </c>
      <c r="H15" s="114" t="s">
        <v>40</v>
      </c>
      <c r="I15" s="114" t="s">
        <v>226</v>
      </c>
    </row>
    <row r="16" spans="1:9">
      <c r="A16" s="245"/>
      <c r="B16" s="97">
        <v>14</v>
      </c>
      <c r="C16" s="59" t="s">
        <v>249</v>
      </c>
      <c r="D16" s="55">
        <v>2020</v>
      </c>
      <c r="E16" s="112" t="s">
        <v>250</v>
      </c>
      <c r="F16" s="55"/>
      <c r="G16" s="113">
        <v>25200</v>
      </c>
      <c r="H16" s="114" t="s">
        <v>40</v>
      </c>
      <c r="I16" s="114" t="s">
        <v>226</v>
      </c>
    </row>
    <row r="17" spans="1:9">
      <c r="A17" s="245"/>
      <c r="B17" s="97">
        <v>15</v>
      </c>
      <c r="C17" s="59" t="s">
        <v>224</v>
      </c>
      <c r="D17" s="55">
        <v>2021</v>
      </c>
      <c r="E17" s="112"/>
      <c r="F17" s="55"/>
      <c r="G17" s="113">
        <v>27035.4</v>
      </c>
      <c r="H17" s="114" t="s">
        <v>40</v>
      </c>
      <c r="I17" s="114" t="s">
        <v>226</v>
      </c>
    </row>
    <row r="18" spans="1:9">
      <c r="A18" s="87"/>
      <c r="B18" s="87"/>
      <c r="C18" s="87"/>
      <c r="D18" s="193"/>
      <c r="E18" s="194"/>
      <c r="F18" s="111" t="s">
        <v>251</v>
      </c>
      <c r="G18" s="110">
        <f>SUM(G3:G17)</f>
        <v>338701.4</v>
      </c>
      <c r="H18" s="87"/>
      <c r="I18" s="87"/>
    </row>
  </sheetData>
  <mergeCells count="2">
    <mergeCell ref="B1:F1"/>
    <mergeCell ref="A3:A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6"/>
  <sheetViews>
    <sheetView tabSelected="1" zoomScale="80" zoomScaleNormal="80" workbookViewId="0">
      <selection activeCell="AE20" sqref="AE20"/>
    </sheetView>
  </sheetViews>
  <sheetFormatPr defaultRowHeight="12.75"/>
  <cols>
    <col min="1" max="1" width="17.7109375" style="93" bestFit="1" customWidth="1"/>
    <col min="2" max="2" width="30.28515625" style="93" bestFit="1" customWidth="1"/>
    <col min="3" max="3" width="17.7109375" style="93" bestFit="1" customWidth="1"/>
    <col min="4" max="4" width="30.28515625" style="93" customWidth="1"/>
    <col min="5" max="5" width="28.7109375" style="93" customWidth="1"/>
    <col min="6" max="6" width="13.7109375" style="93" bestFit="1" customWidth="1"/>
    <col min="7" max="7" width="11.7109375" style="93" customWidth="1"/>
    <col min="8" max="8" width="18" style="93" customWidth="1"/>
    <col min="9" max="9" width="21.140625" style="93" customWidth="1"/>
    <col min="10" max="10" width="10.28515625" style="93" bestFit="1" customWidth="1"/>
    <col min="11" max="11" width="6.5703125" style="93" bestFit="1" customWidth="1"/>
    <col min="12" max="13" width="9.140625" style="93" customWidth="1"/>
    <col min="14" max="14" width="3.42578125" style="93" bestFit="1" customWidth="1"/>
    <col min="15" max="15" width="10.85546875" style="93" bestFit="1" customWidth="1"/>
    <col min="16" max="16" width="18.140625" style="93" bestFit="1" customWidth="1"/>
    <col min="17" max="17" width="21.5703125" style="93" bestFit="1" customWidth="1"/>
    <col min="18" max="18" width="12.28515625" style="93" bestFit="1" customWidth="1"/>
    <col min="19" max="19" width="15.140625" style="93" customWidth="1"/>
    <col min="20" max="20" width="9.140625" style="93" customWidth="1"/>
    <col min="21" max="21" width="11.7109375" style="93" customWidth="1"/>
    <col min="22" max="22" width="11.42578125" style="93" bestFit="1" customWidth="1"/>
    <col min="23" max="24" width="11.28515625" style="93" bestFit="1" customWidth="1"/>
    <col min="25" max="26" width="12" style="93" bestFit="1" customWidth="1"/>
    <col min="27" max="28" width="11.7109375" style="93" bestFit="1" customWidth="1"/>
    <col min="29" max="42" width="9.140625" style="93" customWidth="1"/>
    <col min="43" max="16384" width="9.140625" style="93"/>
  </cols>
  <sheetData>
    <row r="1" spans="1:28" ht="27.75" customHeight="1">
      <c r="A1" s="89" t="s">
        <v>62</v>
      </c>
      <c r="B1" s="89" t="s">
        <v>253</v>
      </c>
      <c r="C1" s="89" t="s">
        <v>61</v>
      </c>
      <c r="D1" s="89" t="s">
        <v>252</v>
      </c>
      <c r="E1" s="89" t="s">
        <v>70</v>
      </c>
      <c r="F1" s="89" t="s">
        <v>71</v>
      </c>
      <c r="G1" s="89" t="s">
        <v>72</v>
      </c>
      <c r="H1" s="89" t="s">
        <v>73</v>
      </c>
      <c r="I1" s="89" t="s">
        <v>74</v>
      </c>
      <c r="J1" s="89" t="s">
        <v>88</v>
      </c>
      <c r="K1" s="89" t="s">
        <v>89</v>
      </c>
      <c r="L1" s="89" t="s">
        <v>75</v>
      </c>
      <c r="M1" s="89" t="s">
        <v>76</v>
      </c>
      <c r="N1" s="90" t="s">
        <v>77</v>
      </c>
      <c r="O1" s="90" t="s">
        <v>258</v>
      </c>
      <c r="P1" s="90" t="s">
        <v>260</v>
      </c>
      <c r="Q1" s="90" t="s">
        <v>262</v>
      </c>
      <c r="R1" s="90" t="s">
        <v>263</v>
      </c>
      <c r="S1" s="91" t="s">
        <v>78</v>
      </c>
      <c r="T1" s="91" t="s">
        <v>79</v>
      </c>
      <c r="U1" s="92" t="s">
        <v>80</v>
      </c>
      <c r="V1" s="90" t="s">
        <v>81</v>
      </c>
      <c r="W1" s="90" t="s">
        <v>82</v>
      </c>
      <c r="X1" s="90" t="s">
        <v>83</v>
      </c>
      <c r="Y1" s="90" t="s">
        <v>84</v>
      </c>
      <c r="Z1" s="90" t="s">
        <v>85</v>
      </c>
      <c r="AA1" s="90" t="s">
        <v>86</v>
      </c>
      <c r="AB1" s="90" t="s">
        <v>87</v>
      </c>
    </row>
    <row r="2" spans="1:28" ht="17.25" customHeight="1">
      <c r="A2" s="80" t="s">
        <v>91</v>
      </c>
      <c r="B2" s="80" t="s">
        <v>94</v>
      </c>
      <c r="C2" s="80" t="s">
        <v>91</v>
      </c>
      <c r="D2" s="95" t="s">
        <v>94</v>
      </c>
      <c r="E2" s="95" t="s">
        <v>60</v>
      </c>
      <c r="F2" s="80" t="s">
        <v>254</v>
      </c>
      <c r="G2" s="200" t="s">
        <v>255</v>
      </c>
      <c r="H2" s="95" t="s">
        <v>256</v>
      </c>
      <c r="I2" s="200" t="s">
        <v>257</v>
      </c>
      <c r="J2" s="95">
        <v>550</v>
      </c>
      <c r="K2" s="94">
        <v>3500</v>
      </c>
      <c r="L2" s="95">
        <v>2998</v>
      </c>
      <c r="M2" s="95">
        <v>2008</v>
      </c>
      <c r="N2" s="80">
        <v>7</v>
      </c>
      <c r="O2" s="95" t="s">
        <v>259</v>
      </c>
      <c r="P2" s="95" t="s">
        <v>261</v>
      </c>
      <c r="Q2" s="95"/>
      <c r="R2" s="95">
        <v>139953</v>
      </c>
      <c r="S2" s="199">
        <v>25400</v>
      </c>
      <c r="T2" s="198" t="s">
        <v>393</v>
      </c>
      <c r="U2" s="81">
        <v>44588</v>
      </c>
      <c r="V2" s="81">
        <v>44952</v>
      </c>
      <c r="W2" s="81">
        <v>44588</v>
      </c>
      <c r="X2" s="81">
        <v>44952</v>
      </c>
      <c r="Y2" s="81">
        <v>44588</v>
      </c>
      <c r="Z2" s="81">
        <v>44952</v>
      </c>
      <c r="AA2" s="81"/>
      <c r="AB2" s="81"/>
    </row>
    <row r="3" spans="1:28" ht="17.25" customHeight="1">
      <c r="A3" s="95" t="s">
        <v>91</v>
      </c>
      <c r="B3" s="95" t="s">
        <v>94</v>
      </c>
      <c r="C3" s="95" t="s">
        <v>91</v>
      </c>
      <c r="D3" s="95" t="s">
        <v>94</v>
      </c>
      <c r="E3" s="95" t="s">
        <v>394</v>
      </c>
      <c r="F3" s="80" t="s">
        <v>273</v>
      </c>
      <c r="G3" s="200" t="s">
        <v>282</v>
      </c>
      <c r="H3" s="95" t="s">
        <v>292</v>
      </c>
      <c r="I3" s="200">
        <v>12335</v>
      </c>
      <c r="J3" s="95"/>
      <c r="K3" s="94">
        <v>10650</v>
      </c>
      <c r="L3" s="95">
        <v>6842</v>
      </c>
      <c r="M3" s="95">
        <v>1992</v>
      </c>
      <c r="N3" s="80">
        <v>8</v>
      </c>
      <c r="O3" s="95" t="s">
        <v>306</v>
      </c>
      <c r="P3" s="95" t="s">
        <v>312</v>
      </c>
      <c r="Q3" s="95" t="s">
        <v>40</v>
      </c>
      <c r="R3" s="95">
        <v>127982</v>
      </c>
      <c r="S3" s="199"/>
      <c r="T3" s="198"/>
      <c r="U3" s="81">
        <v>44515</v>
      </c>
      <c r="V3" s="81">
        <v>44879</v>
      </c>
      <c r="W3" s="81"/>
      <c r="X3" s="81"/>
      <c r="Y3" s="81">
        <v>44515</v>
      </c>
      <c r="Z3" s="81">
        <v>44879</v>
      </c>
      <c r="AA3" s="81"/>
      <c r="AB3" s="81"/>
    </row>
    <row r="4" spans="1:28" ht="17.25" customHeight="1">
      <c r="A4" s="95" t="s">
        <v>91</v>
      </c>
      <c r="B4" s="95" t="s">
        <v>94</v>
      </c>
      <c r="C4" s="95" t="s">
        <v>91</v>
      </c>
      <c r="D4" s="95" t="s">
        <v>94</v>
      </c>
      <c r="E4" s="95" t="s">
        <v>264</v>
      </c>
      <c r="F4" s="80" t="s">
        <v>274</v>
      </c>
      <c r="G4" s="200" t="s">
        <v>283</v>
      </c>
      <c r="H4" s="95" t="s">
        <v>395</v>
      </c>
      <c r="I4" s="200" t="s">
        <v>297</v>
      </c>
      <c r="J4" s="95">
        <v>12500</v>
      </c>
      <c r="K4" s="94">
        <v>12500</v>
      </c>
      <c r="L4" s="95">
        <v>6540</v>
      </c>
      <c r="M4" s="95">
        <v>2003</v>
      </c>
      <c r="N4" s="80">
        <v>43</v>
      </c>
      <c r="O4" s="95" t="s">
        <v>307</v>
      </c>
      <c r="P4" s="95" t="s">
        <v>313</v>
      </c>
      <c r="Q4" s="95" t="s">
        <v>40</v>
      </c>
      <c r="R4" s="95">
        <v>501360</v>
      </c>
      <c r="S4" s="199">
        <v>24100</v>
      </c>
      <c r="T4" s="198" t="s">
        <v>393</v>
      </c>
      <c r="U4" s="81">
        <v>44657</v>
      </c>
      <c r="V4" s="81">
        <v>45021</v>
      </c>
      <c r="W4" s="81">
        <v>44662</v>
      </c>
      <c r="X4" s="81">
        <v>44661</v>
      </c>
      <c r="Y4" s="81">
        <v>44657</v>
      </c>
      <c r="Z4" s="81">
        <v>45021</v>
      </c>
      <c r="AA4" s="81"/>
      <c r="AB4" s="81"/>
    </row>
    <row r="5" spans="1:28" ht="17.25" customHeight="1">
      <c r="A5" s="95" t="s">
        <v>91</v>
      </c>
      <c r="B5" s="95" t="s">
        <v>94</v>
      </c>
      <c r="C5" s="95" t="s">
        <v>91</v>
      </c>
      <c r="D5" s="95" t="s">
        <v>94</v>
      </c>
      <c r="E5" s="95" t="s">
        <v>265</v>
      </c>
      <c r="F5" s="80" t="s">
        <v>275</v>
      </c>
      <c r="G5" s="200" t="s">
        <v>284</v>
      </c>
      <c r="H5" s="95" t="s">
        <v>293</v>
      </c>
      <c r="I5" s="200" t="s">
        <v>298</v>
      </c>
      <c r="J5" s="95"/>
      <c r="K5" s="94">
        <v>9000</v>
      </c>
      <c r="L5" s="95">
        <v>6728</v>
      </c>
      <c r="M5" s="95">
        <v>2011</v>
      </c>
      <c r="N5" s="80">
        <v>2</v>
      </c>
      <c r="O5" s="95" t="s">
        <v>308</v>
      </c>
      <c r="P5" s="95" t="s">
        <v>314</v>
      </c>
      <c r="Q5" s="95" t="s">
        <v>40</v>
      </c>
      <c r="R5" s="95">
        <v>3778</v>
      </c>
      <c r="S5" s="199">
        <v>125700</v>
      </c>
      <c r="T5" s="198" t="s">
        <v>393</v>
      </c>
      <c r="U5" s="81">
        <v>44470</v>
      </c>
      <c r="V5" s="81">
        <v>44834</v>
      </c>
      <c r="W5" s="81">
        <v>44470</v>
      </c>
      <c r="X5" s="81">
        <v>44834</v>
      </c>
      <c r="Y5" s="81">
        <v>44470</v>
      </c>
      <c r="Z5" s="81">
        <v>44834</v>
      </c>
      <c r="AA5" s="81"/>
      <c r="AB5" s="81"/>
    </row>
    <row r="6" spans="1:28" ht="17.25" customHeight="1">
      <c r="A6" s="95" t="s">
        <v>91</v>
      </c>
      <c r="B6" s="95" t="s">
        <v>94</v>
      </c>
      <c r="C6" s="95" t="s">
        <v>91</v>
      </c>
      <c r="D6" s="95" t="s">
        <v>94</v>
      </c>
      <c r="E6" s="95" t="s">
        <v>266</v>
      </c>
      <c r="F6" s="80" t="s">
        <v>276</v>
      </c>
      <c r="G6" s="200" t="s">
        <v>285</v>
      </c>
      <c r="H6" s="95" t="s">
        <v>398</v>
      </c>
      <c r="I6" s="200">
        <v>70111100070</v>
      </c>
      <c r="J6" s="95">
        <v>3500</v>
      </c>
      <c r="K6" s="94">
        <v>4650</v>
      </c>
      <c r="L6" s="95" t="s">
        <v>305</v>
      </c>
      <c r="M6" s="95">
        <v>2011</v>
      </c>
      <c r="N6" s="80"/>
      <c r="O6" s="95" t="s">
        <v>308</v>
      </c>
      <c r="P6" s="95"/>
      <c r="Q6" s="95" t="s">
        <v>40</v>
      </c>
      <c r="R6" s="95"/>
      <c r="S6" s="199">
        <v>4700</v>
      </c>
      <c r="T6" s="82" t="s">
        <v>393</v>
      </c>
      <c r="U6" s="81">
        <v>44470</v>
      </c>
      <c r="V6" s="81">
        <v>44834</v>
      </c>
      <c r="W6" s="81">
        <v>44470</v>
      </c>
      <c r="X6" s="81">
        <v>44834</v>
      </c>
      <c r="Y6" s="81"/>
      <c r="Z6" s="81"/>
      <c r="AA6" s="81"/>
      <c r="AB6" s="81"/>
    </row>
    <row r="7" spans="1:28" ht="17.25" customHeight="1">
      <c r="A7" s="95" t="s">
        <v>91</v>
      </c>
      <c r="B7" s="95" t="s">
        <v>94</v>
      </c>
      <c r="C7" s="95" t="s">
        <v>91</v>
      </c>
      <c r="D7" s="95" t="s">
        <v>94</v>
      </c>
      <c r="E7" s="95" t="s">
        <v>264</v>
      </c>
      <c r="F7" s="80" t="s">
        <v>387</v>
      </c>
      <c r="G7" s="200" t="s">
        <v>286</v>
      </c>
      <c r="H7" s="95" t="s">
        <v>395</v>
      </c>
      <c r="I7" s="200" t="s">
        <v>299</v>
      </c>
      <c r="J7" s="95">
        <v>14000</v>
      </c>
      <c r="K7" s="94">
        <v>14000</v>
      </c>
      <c r="L7" s="95">
        <v>5883</v>
      </c>
      <c r="M7" s="95">
        <v>2004</v>
      </c>
      <c r="N7" s="80"/>
      <c r="O7" s="95"/>
      <c r="P7" s="95" t="s">
        <v>315</v>
      </c>
      <c r="Q7" s="95" t="s">
        <v>40</v>
      </c>
      <c r="R7" s="95">
        <v>396150</v>
      </c>
      <c r="S7" s="199">
        <v>35100</v>
      </c>
      <c r="T7" s="82" t="s">
        <v>393</v>
      </c>
      <c r="U7" s="81">
        <v>44537</v>
      </c>
      <c r="V7" s="81">
        <v>44901</v>
      </c>
      <c r="W7" s="81">
        <v>44537</v>
      </c>
      <c r="X7" s="81">
        <v>44901</v>
      </c>
      <c r="Y7" s="81">
        <v>44537</v>
      </c>
      <c r="Z7" s="81">
        <v>44901</v>
      </c>
      <c r="AA7" s="81"/>
      <c r="AB7" s="81"/>
    </row>
    <row r="8" spans="1:28" ht="24" customHeight="1">
      <c r="A8" s="95" t="s">
        <v>91</v>
      </c>
      <c r="B8" s="95" t="s">
        <v>94</v>
      </c>
      <c r="C8" s="200" t="s">
        <v>91</v>
      </c>
      <c r="D8" s="200" t="s">
        <v>94</v>
      </c>
      <c r="E8" s="200" t="s">
        <v>231</v>
      </c>
      <c r="F8" s="200"/>
      <c r="G8" s="200" t="s">
        <v>45</v>
      </c>
      <c r="H8" s="200" t="s">
        <v>294</v>
      </c>
      <c r="I8" s="200" t="s">
        <v>300</v>
      </c>
      <c r="J8" s="95"/>
      <c r="K8" s="94"/>
      <c r="L8" s="95"/>
      <c r="M8" s="95">
        <v>2013</v>
      </c>
      <c r="N8" s="80"/>
      <c r="O8" s="95"/>
      <c r="P8" s="95"/>
      <c r="Q8" s="95" t="s">
        <v>40</v>
      </c>
      <c r="R8" s="95"/>
      <c r="S8" s="199"/>
      <c r="T8" s="198"/>
      <c r="U8" s="81">
        <v>44675</v>
      </c>
      <c r="V8" s="81">
        <v>45039</v>
      </c>
      <c r="W8" s="81"/>
      <c r="X8" s="81"/>
      <c r="Y8" s="81">
        <v>44675</v>
      </c>
      <c r="Z8" s="81">
        <v>45039</v>
      </c>
      <c r="AA8" s="81"/>
      <c r="AB8" s="81"/>
    </row>
    <row r="9" spans="1:28">
      <c r="A9" s="95" t="s">
        <v>91</v>
      </c>
      <c r="B9" s="95" t="s">
        <v>94</v>
      </c>
      <c r="C9" s="95" t="s">
        <v>91</v>
      </c>
      <c r="D9" s="95" t="s">
        <v>94</v>
      </c>
      <c r="E9" s="200" t="s">
        <v>267</v>
      </c>
      <c r="F9" s="80" t="s">
        <v>277</v>
      </c>
      <c r="G9" s="200" t="s">
        <v>287</v>
      </c>
      <c r="H9" s="95" t="s">
        <v>295</v>
      </c>
      <c r="I9" s="95" t="s">
        <v>388</v>
      </c>
      <c r="J9" s="95"/>
      <c r="K9" s="94"/>
      <c r="L9" s="95">
        <v>2600</v>
      </c>
      <c r="M9" s="95">
        <v>2018</v>
      </c>
      <c r="N9" s="95"/>
      <c r="O9" s="95" t="s">
        <v>309</v>
      </c>
      <c r="P9" s="95"/>
      <c r="Q9" s="95" t="s">
        <v>40</v>
      </c>
      <c r="R9" s="95"/>
      <c r="S9" s="199">
        <v>58100</v>
      </c>
      <c r="T9" s="198" t="s">
        <v>393</v>
      </c>
      <c r="U9" s="81">
        <v>44541</v>
      </c>
      <c r="V9" s="81">
        <v>44905</v>
      </c>
      <c r="W9" s="81">
        <v>44541</v>
      </c>
      <c r="X9" s="81">
        <v>44905</v>
      </c>
      <c r="Y9" s="81"/>
      <c r="Z9" s="81"/>
      <c r="AA9" s="81"/>
      <c r="AB9" s="81"/>
    </row>
    <row r="10" spans="1:28" ht="25.5">
      <c r="A10" s="95" t="s">
        <v>91</v>
      </c>
      <c r="B10" s="95" t="s">
        <v>94</v>
      </c>
      <c r="C10" s="95" t="s">
        <v>91</v>
      </c>
      <c r="D10" s="95" t="s">
        <v>94</v>
      </c>
      <c r="E10" s="95" t="s">
        <v>268</v>
      </c>
      <c r="F10" s="80" t="s">
        <v>278</v>
      </c>
      <c r="G10" s="200" t="s">
        <v>45</v>
      </c>
      <c r="H10" s="95" t="s">
        <v>396</v>
      </c>
      <c r="I10" s="95">
        <v>647129</v>
      </c>
      <c r="J10" s="95"/>
      <c r="K10" s="94"/>
      <c r="L10" s="95"/>
      <c r="M10" s="95">
        <v>1989</v>
      </c>
      <c r="N10" s="80"/>
      <c r="O10" s="95"/>
      <c r="P10" s="95"/>
      <c r="Q10" s="95"/>
      <c r="R10" s="95">
        <v>1298</v>
      </c>
      <c r="S10" s="199">
        <v>14900</v>
      </c>
      <c r="T10" s="198" t="s">
        <v>393</v>
      </c>
      <c r="U10" s="81">
        <v>44548</v>
      </c>
      <c r="V10" s="81">
        <v>44912</v>
      </c>
      <c r="W10" s="81">
        <v>44548</v>
      </c>
      <c r="X10" s="81">
        <v>44912</v>
      </c>
      <c r="Y10" s="81">
        <v>44548</v>
      </c>
      <c r="Z10" s="81">
        <v>44912</v>
      </c>
      <c r="AA10" s="81"/>
      <c r="AB10" s="81"/>
    </row>
    <row r="11" spans="1:28">
      <c r="A11" s="95" t="s">
        <v>91</v>
      </c>
      <c r="B11" s="95" t="s">
        <v>94</v>
      </c>
      <c r="C11" s="95" t="s">
        <v>91</v>
      </c>
      <c r="D11" s="95" t="s">
        <v>94</v>
      </c>
      <c r="E11" s="95" t="s">
        <v>269</v>
      </c>
      <c r="F11" s="80" t="s">
        <v>279</v>
      </c>
      <c r="G11" s="200" t="s">
        <v>288</v>
      </c>
      <c r="H11" s="95" t="s">
        <v>296</v>
      </c>
      <c r="I11" s="95" t="s">
        <v>301</v>
      </c>
      <c r="J11" s="95"/>
      <c r="K11" s="94"/>
      <c r="L11" s="95"/>
      <c r="M11" s="95">
        <v>2020</v>
      </c>
      <c r="N11" s="80"/>
      <c r="O11" s="95"/>
      <c r="P11" s="95"/>
      <c r="Q11" s="95"/>
      <c r="R11" s="95"/>
      <c r="S11" s="199">
        <v>399000</v>
      </c>
      <c r="T11" s="82" t="s">
        <v>393</v>
      </c>
      <c r="U11" s="81">
        <v>44496</v>
      </c>
      <c r="V11" s="81">
        <v>44860</v>
      </c>
      <c r="W11" s="81">
        <v>44496</v>
      </c>
      <c r="X11" s="81">
        <v>44860</v>
      </c>
      <c r="Y11" s="81">
        <v>44496</v>
      </c>
      <c r="Z11" s="81">
        <v>44860</v>
      </c>
      <c r="AA11" s="81"/>
      <c r="AB11" s="81"/>
    </row>
    <row r="12" spans="1:28" ht="25.5">
      <c r="A12" s="95" t="s">
        <v>91</v>
      </c>
      <c r="B12" s="95" t="s">
        <v>94</v>
      </c>
      <c r="C12" s="95" t="s">
        <v>91</v>
      </c>
      <c r="D12" s="95" t="s">
        <v>94</v>
      </c>
      <c r="E12" s="95" t="s">
        <v>270</v>
      </c>
      <c r="F12" s="80"/>
      <c r="G12" s="200" t="s">
        <v>289</v>
      </c>
      <c r="H12" s="95" t="s">
        <v>397</v>
      </c>
      <c r="I12" s="95" t="s">
        <v>302</v>
      </c>
      <c r="J12" s="95"/>
      <c r="K12" s="94">
        <v>8000</v>
      </c>
      <c r="L12" s="95"/>
      <c r="M12" s="95">
        <v>2021</v>
      </c>
      <c r="N12" s="80"/>
      <c r="O12" s="95" t="s">
        <v>310</v>
      </c>
      <c r="P12" s="95" t="s">
        <v>316</v>
      </c>
      <c r="Q12" s="95"/>
      <c r="R12" s="95"/>
      <c r="S12" s="199">
        <v>231240</v>
      </c>
      <c r="T12" s="82" t="s">
        <v>393</v>
      </c>
      <c r="U12" s="81">
        <v>44553</v>
      </c>
      <c r="V12" s="81">
        <v>44917</v>
      </c>
      <c r="W12" s="81">
        <v>44553</v>
      </c>
      <c r="X12" s="81">
        <v>44917</v>
      </c>
      <c r="Y12" s="81"/>
      <c r="Z12" s="81"/>
      <c r="AA12" s="81"/>
      <c r="AB12" s="81"/>
    </row>
    <row r="13" spans="1:28" ht="17.25" customHeight="1">
      <c r="A13" s="95" t="s">
        <v>91</v>
      </c>
      <c r="B13" s="95" t="s">
        <v>94</v>
      </c>
      <c r="C13" s="95" t="s">
        <v>91</v>
      </c>
      <c r="D13" s="95" t="s">
        <v>94</v>
      </c>
      <c r="E13" s="95" t="s">
        <v>271</v>
      </c>
      <c r="F13" s="80" t="s">
        <v>280</v>
      </c>
      <c r="G13" s="200" t="s">
        <v>290</v>
      </c>
      <c r="H13" s="95" t="s">
        <v>293</v>
      </c>
      <c r="I13" s="95" t="s">
        <v>303</v>
      </c>
      <c r="J13" s="95"/>
      <c r="K13" s="94"/>
      <c r="L13" s="95">
        <v>4485</v>
      </c>
      <c r="M13" s="95">
        <v>2021</v>
      </c>
      <c r="N13" s="80"/>
      <c r="O13" s="95" t="s">
        <v>311</v>
      </c>
      <c r="P13" s="95" t="s">
        <v>317</v>
      </c>
      <c r="Q13" s="95"/>
      <c r="R13" s="95"/>
      <c r="S13" s="199">
        <v>405900</v>
      </c>
      <c r="T13" s="82" t="s">
        <v>393</v>
      </c>
      <c r="U13" s="81">
        <v>44553</v>
      </c>
      <c r="V13" s="81">
        <v>44917</v>
      </c>
      <c r="W13" s="81">
        <v>44553</v>
      </c>
      <c r="X13" s="81">
        <v>44917</v>
      </c>
      <c r="Y13" s="81">
        <v>44553</v>
      </c>
      <c r="Z13" s="81">
        <v>44917</v>
      </c>
      <c r="AA13" s="81"/>
      <c r="AB13" s="81"/>
    </row>
    <row r="14" spans="1:28" ht="17.25" customHeight="1">
      <c r="A14" s="95" t="s">
        <v>91</v>
      </c>
      <c r="B14" s="95" t="s">
        <v>94</v>
      </c>
      <c r="C14" s="95" t="s">
        <v>91</v>
      </c>
      <c r="D14" s="95" t="s">
        <v>94</v>
      </c>
      <c r="E14" s="95" t="s">
        <v>272</v>
      </c>
      <c r="F14" s="80" t="s">
        <v>281</v>
      </c>
      <c r="G14" s="200" t="s">
        <v>291</v>
      </c>
      <c r="H14" s="95" t="s">
        <v>292</v>
      </c>
      <c r="I14" s="200" t="s">
        <v>304</v>
      </c>
      <c r="J14" s="95">
        <v>6425</v>
      </c>
      <c r="K14" s="94">
        <v>16000</v>
      </c>
      <c r="L14" s="95">
        <v>7698</v>
      </c>
      <c r="M14" s="95">
        <v>2018</v>
      </c>
      <c r="N14" s="80">
        <v>6</v>
      </c>
      <c r="O14" s="95"/>
      <c r="P14" s="95" t="s">
        <v>318</v>
      </c>
      <c r="Q14" s="95" t="s">
        <v>40</v>
      </c>
      <c r="R14" s="95">
        <v>3200</v>
      </c>
      <c r="S14" s="199">
        <v>514200</v>
      </c>
      <c r="T14" s="82" t="s">
        <v>393</v>
      </c>
      <c r="U14" s="81">
        <v>44597</v>
      </c>
      <c r="V14" s="81">
        <v>44961</v>
      </c>
      <c r="W14" s="81">
        <v>44597</v>
      </c>
      <c r="X14" s="81">
        <v>44961</v>
      </c>
      <c r="Y14" s="81">
        <v>44597</v>
      </c>
      <c r="Z14" s="81">
        <v>44961</v>
      </c>
      <c r="AA14" s="81"/>
      <c r="AB14" s="81"/>
    </row>
    <row r="15" spans="1:28">
      <c r="AB15" s="195"/>
    </row>
    <row r="16" spans="1:28">
      <c r="AB16" s="195"/>
    </row>
    <row r="17" spans="28:28">
      <c r="AB17" s="195"/>
    </row>
    <row r="18" spans="28:28">
      <c r="AB18" s="195"/>
    </row>
    <row r="19" spans="28:28">
      <c r="AB19" s="195"/>
    </row>
    <row r="20" spans="28:28">
      <c r="AB20" s="195"/>
    </row>
    <row r="21" spans="28:28">
      <c r="AB21" s="195"/>
    </row>
    <row r="22" spans="28:28">
      <c r="AB22" s="195"/>
    </row>
    <row r="23" spans="28:28">
      <c r="AB23" s="195"/>
    </row>
    <row r="24" spans="28:28">
      <c r="AB24" s="195"/>
    </row>
    <row r="25" spans="28:28">
      <c r="AB25" s="195"/>
    </row>
    <row r="26" spans="28:28">
      <c r="AB26" s="196"/>
    </row>
  </sheetData>
  <pageMargins left="0.7" right="0.7" top="0.75" bottom="0.75" header="0.3" footer="0.3"/>
  <pageSetup paperSize="9" scale="56" orientation="landscape" r:id="rId1"/>
  <colBreaks count="1" manualBreakCount="1">
    <brk id="4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9C2F-C7BB-4FE7-86A2-444C41CCBF3E}">
  <dimension ref="A1:G32"/>
  <sheetViews>
    <sheetView workbookViewId="0">
      <selection activeCell="G14" sqref="G14"/>
    </sheetView>
  </sheetViews>
  <sheetFormatPr defaultColWidth="9.140625" defaultRowHeight="15"/>
  <cols>
    <col min="1" max="1" width="24.85546875" style="201" customWidth="1"/>
    <col min="2" max="2" width="13" style="201" customWidth="1"/>
    <col min="3" max="4" width="12.28515625" style="201" bestFit="1" customWidth="1"/>
    <col min="5" max="5" width="12.28515625" style="201" customWidth="1"/>
    <col min="6" max="7" width="12.28515625" style="201" bestFit="1" customWidth="1"/>
    <col min="8" max="16384" width="9.140625" style="201"/>
  </cols>
  <sheetData>
    <row r="1" spans="1:7">
      <c r="A1" s="201" t="s">
        <v>411</v>
      </c>
    </row>
    <row r="2" spans="1:7">
      <c r="A2" s="202"/>
      <c r="B2" s="202"/>
      <c r="C2" s="202"/>
      <c r="D2" s="202"/>
      <c r="E2" s="217"/>
    </row>
    <row r="3" spans="1:7">
      <c r="A3" s="203" t="s">
        <v>399</v>
      </c>
      <c r="B3" s="204">
        <v>2022</v>
      </c>
      <c r="C3" s="204">
        <v>2021</v>
      </c>
      <c r="D3" s="204">
        <v>2020</v>
      </c>
      <c r="E3" s="204">
        <v>2019</v>
      </c>
      <c r="F3" s="204" t="s">
        <v>400</v>
      </c>
    </row>
    <row r="4" spans="1:7">
      <c r="A4" s="203" t="s">
        <v>401</v>
      </c>
      <c r="B4" s="205">
        <v>1</v>
      </c>
      <c r="C4" s="206">
        <v>5</v>
      </c>
      <c r="D4" s="206">
        <v>2</v>
      </c>
      <c r="E4" s="206">
        <v>2</v>
      </c>
      <c r="F4" s="206">
        <f>B4+C4+D4+E4</f>
        <v>10</v>
      </c>
    </row>
    <row r="5" spans="1:7">
      <c r="A5" s="203" t="s">
        <v>402</v>
      </c>
      <c r="B5" s="207">
        <v>335.27</v>
      </c>
      <c r="C5" s="207">
        <v>5640.46</v>
      </c>
      <c r="D5" s="207">
        <v>2500</v>
      </c>
      <c r="E5" s="207">
        <v>3795.78</v>
      </c>
      <c r="F5" s="207">
        <f>B5+C5+D5+E5</f>
        <v>12271.51</v>
      </c>
    </row>
    <row r="6" spans="1:7">
      <c r="A6" s="203" t="s">
        <v>403</v>
      </c>
      <c r="B6" s="207">
        <v>0</v>
      </c>
      <c r="C6" s="207">
        <v>0</v>
      </c>
      <c r="D6" s="207">
        <v>0</v>
      </c>
      <c r="E6" s="207">
        <v>0</v>
      </c>
      <c r="F6" s="207">
        <f>B6+C6+D6+E6</f>
        <v>0</v>
      </c>
    </row>
    <row r="7" spans="1:7">
      <c r="A7" s="203" t="s">
        <v>404</v>
      </c>
      <c r="B7" s="207">
        <f t="shared" ref="B7:C7" si="0">B5+B6</f>
        <v>335.27</v>
      </c>
      <c r="C7" s="207">
        <f t="shared" si="0"/>
        <v>5640.46</v>
      </c>
      <c r="D7" s="207">
        <f>D5+D6</f>
        <v>2500</v>
      </c>
      <c r="E7" s="207">
        <f>E5+E6</f>
        <v>3795.78</v>
      </c>
      <c r="F7" s="207">
        <f>B7+C7+D7+E7</f>
        <v>12271.51</v>
      </c>
      <c r="G7" s="208">
        <f>F7/4</f>
        <v>3067.8775000000001</v>
      </c>
    </row>
    <row r="9" spans="1:7">
      <c r="A9" s="203" t="s">
        <v>405</v>
      </c>
      <c r="B9" s="204">
        <v>2022</v>
      </c>
      <c r="C9" s="204">
        <v>2021</v>
      </c>
      <c r="D9" s="204">
        <v>2020</v>
      </c>
      <c r="E9" s="204">
        <v>2019</v>
      </c>
      <c r="F9" s="204" t="s">
        <v>400</v>
      </c>
      <c r="G9" s="208"/>
    </row>
    <row r="10" spans="1:7">
      <c r="A10" s="203" t="s">
        <v>401</v>
      </c>
      <c r="B10" s="206">
        <v>3</v>
      </c>
      <c r="C10" s="206">
        <v>3</v>
      </c>
      <c r="D10" s="206">
        <v>5</v>
      </c>
      <c r="E10" s="206">
        <v>4</v>
      </c>
      <c r="F10" s="206">
        <f>B10+C10+D10+E10</f>
        <v>15</v>
      </c>
    </row>
    <row r="11" spans="1:7">
      <c r="A11" s="203" t="s">
        <v>406</v>
      </c>
      <c r="B11" s="206">
        <v>1</v>
      </c>
      <c r="C11" s="206">
        <v>1</v>
      </c>
      <c r="D11" s="206">
        <v>1</v>
      </c>
      <c r="E11" s="206">
        <v>2</v>
      </c>
      <c r="F11" s="206">
        <f>B11+C11+D11+E11</f>
        <v>5</v>
      </c>
    </row>
    <row r="12" spans="1:7">
      <c r="A12" s="203" t="s">
        <v>402</v>
      </c>
      <c r="B12" s="207">
        <v>552.19000000000005</v>
      </c>
      <c r="C12" s="207">
        <v>633.72</v>
      </c>
      <c r="D12" s="207">
        <v>2000</v>
      </c>
      <c r="E12" s="207">
        <v>5407.96</v>
      </c>
      <c r="F12" s="207">
        <f>B12+C12+D12+E12</f>
        <v>8593.869999999999</v>
      </c>
    </row>
    <row r="13" spans="1:7">
      <c r="A13" s="203" t="s">
        <v>403</v>
      </c>
      <c r="B13" s="207">
        <v>0</v>
      </c>
      <c r="C13" s="207">
        <v>0</v>
      </c>
      <c r="D13" s="207">
        <v>0</v>
      </c>
      <c r="E13" s="207">
        <v>2000</v>
      </c>
      <c r="F13" s="207">
        <f>B13+C13+D13+E13</f>
        <v>2000</v>
      </c>
    </row>
    <row r="14" spans="1:7">
      <c r="A14" s="203" t="s">
        <v>404</v>
      </c>
      <c r="B14" s="207">
        <f t="shared" ref="B14:C14" si="1">B12+B13</f>
        <v>552.19000000000005</v>
      </c>
      <c r="C14" s="207">
        <f t="shared" si="1"/>
        <v>633.72</v>
      </c>
      <c r="D14" s="207">
        <f>D12+D13</f>
        <v>2000</v>
      </c>
      <c r="E14" s="207">
        <f>E12+E13</f>
        <v>7407.96</v>
      </c>
      <c r="F14" s="207">
        <f>F12+F13</f>
        <v>10593.869999999999</v>
      </c>
      <c r="G14" s="208">
        <f>F14/4</f>
        <v>2648.4674999999997</v>
      </c>
    </row>
    <row r="16" spans="1:7">
      <c r="A16" s="203" t="s">
        <v>407</v>
      </c>
      <c r="B16" s="204">
        <v>2022</v>
      </c>
      <c r="C16" s="204">
        <v>2021</v>
      </c>
      <c r="D16" s="204">
        <v>2020</v>
      </c>
      <c r="E16" s="204">
        <v>2019</v>
      </c>
      <c r="F16" s="204" t="s">
        <v>400</v>
      </c>
    </row>
    <row r="17" spans="1:6">
      <c r="A17" s="246" t="s">
        <v>408</v>
      </c>
      <c r="B17" s="247"/>
      <c r="C17" s="247"/>
      <c r="D17" s="247"/>
      <c r="E17" s="247"/>
      <c r="F17" s="248"/>
    </row>
    <row r="18" spans="1:6">
      <c r="A18" s="203" t="s">
        <v>401</v>
      </c>
      <c r="B18" s="206">
        <v>0</v>
      </c>
      <c r="C18" s="206">
        <v>2</v>
      </c>
      <c r="D18" s="206">
        <v>0</v>
      </c>
      <c r="E18" s="206">
        <v>0</v>
      </c>
      <c r="F18" s="206">
        <f>SUM(B18:E18)</f>
        <v>2</v>
      </c>
    </row>
    <row r="19" spans="1:6">
      <c r="A19" s="203" t="s">
        <v>402</v>
      </c>
      <c r="B19" s="207">
        <v>0</v>
      </c>
      <c r="C19" s="207">
        <v>1000</v>
      </c>
      <c r="D19" s="207">
        <v>0</v>
      </c>
      <c r="E19" s="207">
        <v>0</v>
      </c>
      <c r="F19" s="218">
        <f t="shared" ref="F19:F20" si="2">SUM(B19:E19)</f>
        <v>1000</v>
      </c>
    </row>
    <row r="20" spans="1:6">
      <c r="A20" s="203" t="s">
        <v>403</v>
      </c>
      <c r="B20" s="207">
        <v>0</v>
      </c>
      <c r="C20" s="207">
        <v>0</v>
      </c>
      <c r="D20" s="207">
        <v>0</v>
      </c>
      <c r="E20" s="207">
        <v>0</v>
      </c>
      <c r="F20" s="218">
        <f t="shared" si="2"/>
        <v>0</v>
      </c>
    </row>
    <row r="21" spans="1:6">
      <c r="A21" s="203" t="s">
        <v>404</v>
      </c>
      <c r="B21" s="207">
        <f>B19+B20</f>
        <v>0</v>
      </c>
      <c r="C21" s="207">
        <f t="shared" ref="C21:E21" si="3">C19+C20</f>
        <v>1000</v>
      </c>
      <c r="D21" s="207">
        <f t="shared" si="3"/>
        <v>0</v>
      </c>
      <c r="E21" s="207">
        <f t="shared" si="3"/>
        <v>0</v>
      </c>
      <c r="F21" s="218">
        <f>SUM(B21:E21)</f>
        <v>1000</v>
      </c>
    </row>
    <row r="22" spans="1:6">
      <c r="A22" s="246" t="s">
        <v>409</v>
      </c>
      <c r="B22" s="247"/>
      <c r="C22" s="247"/>
      <c r="D22" s="247"/>
      <c r="E22" s="247"/>
      <c r="F22" s="248"/>
    </row>
    <row r="23" spans="1:6">
      <c r="A23" s="203" t="s">
        <v>401</v>
      </c>
      <c r="B23" s="206">
        <v>1</v>
      </c>
      <c r="C23" s="206">
        <v>1</v>
      </c>
      <c r="D23" s="206">
        <v>0</v>
      </c>
      <c r="E23" s="206">
        <v>0</v>
      </c>
      <c r="F23" s="206">
        <f>SUM(B23:E23)</f>
        <v>2</v>
      </c>
    </row>
    <row r="24" spans="1:6">
      <c r="A24" s="203" t="s">
        <v>402</v>
      </c>
      <c r="B24" s="207">
        <v>3370.04</v>
      </c>
      <c r="C24" s="207">
        <v>580.33000000000004</v>
      </c>
      <c r="D24" s="207">
        <v>0</v>
      </c>
      <c r="E24" s="207">
        <v>0</v>
      </c>
      <c r="F24" s="218">
        <f t="shared" ref="F24:F26" si="4">SUM(B24:E24)</f>
        <v>3950.37</v>
      </c>
    </row>
    <row r="25" spans="1:6">
      <c r="A25" s="203" t="s">
        <v>403</v>
      </c>
      <c r="B25" s="207">
        <v>0</v>
      </c>
      <c r="C25" s="207">
        <v>0</v>
      </c>
      <c r="D25" s="207">
        <v>0</v>
      </c>
      <c r="E25" s="207">
        <v>0</v>
      </c>
      <c r="F25" s="218">
        <f t="shared" si="4"/>
        <v>0</v>
      </c>
    </row>
    <row r="26" spans="1:6">
      <c r="A26" s="209" t="s">
        <v>404</v>
      </c>
      <c r="B26" s="210">
        <f t="shared" ref="B26:C26" si="5">B24+B25</f>
        <v>3370.04</v>
      </c>
      <c r="C26" s="210">
        <f t="shared" si="5"/>
        <v>580.33000000000004</v>
      </c>
      <c r="D26" s="210">
        <f t="shared" ref="D26:E26" si="6">D24+D25</f>
        <v>0</v>
      </c>
      <c r="E26" s="210">
        <f t="shared" si="6"/>
        <v>0</v>
      </c>
      <c r="F26" s="218">
        <f t="shared" si="4"/>
        <v>3950.37</v>
      </c>
    </row>
    <row r="27" spans="1:6">
      <c r="A27" s="211"/>
      <c r="B27" s="212"/>
      <c r="C27" s="213"/>
      <c r="D27" s="213"/>
      <c r="E27" s="213"/>
      <c r="F27" s="214"/>
    </row>
    <row r="28" spans="1:6">
      <c r="A28" s="215" t="s">
        <v>410</v>
      </c>
      <c r="B28" s="216">
        <v>2022</v>
      </c>
      <c r="C28" s="216">
        <v>2021</v>
      </c>
      <c r="D28" s="216">
        <v>2020</v>
      </c>
      <c r="E28" s="216">
        <v>2019</v>
      </c>
      <c r="F28" s="216" t="s">
        <v>400</v>
      </c>
    </row>
    <row r="29" spans="1:6">
      <c r="A29" s="203" t="s">
        <v>401</v>
      </c>
      <c r="B29" s="206">
        <v>0</v>
      </c>
      <c r="C29" s="206">
        <v>0</v>
      </c>
      <c r="D29" s="206">
        <v>0</v>
      </c>
      <c r="E29" s="206">
        <v>0</v>
      </c>
      <c r="F29" s="206">
        <v>0</v>
      </c>
    </row>
    <row r="30" spans="1:6">
      <c r="A30" s="203" t="s">
        <v>402</v>
      </c>
      <c r="B30" s="207">
        <v>0</v>
      </c>
      <c r="C30" s="207">
        <v>0</v>
      </c>
      <c r="D30" s="207">
        <v>0</v>
      </c>
      <c r="E30" s="207">
        <v>0</v>
      </c>
      <c r="F30" s="207">
        <v>0</v>
      </c>
    </row>
    <row r="31" spans="1:6">
      <c r="A31" s="203" t="s">
        <v>403</v>
      </c>
      <c r="B31" s="207">
        <v>0</v>
      </c>
      <c r="C31" s="207">
        <v>0</v>
      </c>
      <c r="D31" s="207">
        <v>0</v>
      </c>
      <c r="E31" s="207">
        <v>0</v>
      </c>
      <c r="F31" s="207">
        <v>0</v>
      </c>
    </row>
    <row r="32" spans="1:6">
      <c r="A32" s="203" t="s">
        <v>404</v>
      </c>
      <c r="B32" s="207">
        <v>0</v>
      </c>
      <c r="C32" s="207">
        <v>0</v>
      </c>
      <c r="D32" s="207">
        <v>0</v>
      </c>
      <c r="E32" s="207">
        <v>0</v>
      </c>
      <c r="F32" s="207">
        <v>0</v>
      </c>
    </row>
  </sheetData>
  <mergeCells count="2">
    <mergeCell ref="A17:F17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INFORMACJE OGÓLNE</vt:lpstr>
      <vt:lpstr>BUDYNKI</vt:lpstr>
      <vt:lpstr>BUDOWLE</vt:lpstr>
      <vt:lpstr>MIENIE</vt:lpstr>
      <vt:lpstr>maszyny sekcja II B</vt:lpstr>
      <vt:lpstr>POJAZDY</vt:lpstr>
      <vt:lpstr>Szkodowość</vt:lpstr>
      <vt:lpstr>POJAZDY!Obszar_wydruku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BBU MAXIMA FIDES</dc:creator>
  <cp:lastModifiedBy>Daria Pietruszka</cp:lastModifiedBy>
  <cp:lastPrinted>2022-08-12T08:42:19Z</cp:lastPrinted>
  <dcterms:created xsi:type="dcterms:W3CDTF">2004-04-21T13:58:08Z</dcterms:created>
  <dcterms:modified xsi:type="dcterms:W3CDTF">2022-08-22T13:13:52Z</dcterms:modified>
</cp:coreProperties>
</file>